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Engenharia\Documents\Imóveis e Equipamentos Públicos\Loteamento Eloiza Terezinha Vieira Godinho\Execução da Rede de Distribuição de Energia Elétrica\"/>
    </mc:Choice>
  </mc:AlternateContent>
  <bookViews>
    <workbookView xWindow="0" yWindow="0" windowWidth="24000" windowHeight="8910" tabRatio="917"/>
  </bookViews>
  <sheets>
    <sheet name="ORÇAMENTO" sheetId="9" r:id="rId1"/>
    <sheet name="CRONOGRAMA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BDI2">'[1]2.1'!$I$8</definedName>
    <definedName name="________bdi3">'[1]2.1'!$I$8</definedName>
    <definedName name="________pmd501" localSheetId="1">#REF!</definedName>
    <definedName name="________pmd501">#REF!</definedName>
    <definedName name="_______BDI2">'[1]2.1'!$I$8</definedName>
    <definedName name="_______bdi3">'[1]2.1'!$I$8</definedName>
    <definedName name="_______pmd501" localSheetId="1">#REF!</definedName>
    <definedName name="_______pmd501">#REF!</definedName>
    <definedName name="______BDI2">'[1]2.1'!$I$8</definedName>
    <definedName name="______bdi3">'[1]2.1'!$I$8</definedName>
    <definedName name="______pmd501" localSheetId="1">#REF!</definedName>
    <definedName name="______pmd501">#REF!</definedName>
    <definedName name="_____BDI2">'[1]2.1'!$I$8</definedName>
    <definedName name="_____bdi3">'[1]2.1'!$I$8</definedName>
    <definedName name="_____pmd501" localSheetId="1">#REF!</definedName>
    <definedName name="_____pmd501">#REF!</definedName>
    <definedName name="____BDI2">'[1]2.1'!$I$8</definedName>
    <definedName name="____bdi3">'[1]2.1'!$I$8</definedName>
    <definedName name="____pmd501" localSheetId="1">#REF!</definedName>
    <definedName name="____pmd501">#REF!</definedName>
    <definedName name="___BDI2">'[1]2.1'!$I$8</definedName>
    <definedName name="___bdi3">'[1]2.1'!$I$8</definedName>
    <definedName name="___pmd501" localSheetId="1">#REF!</definedName>
    <definedName name="___pmd501">#REF!</definedName>
    <definedName name="___xlfn_IFERROR">NA()</definedName>
    <definedName name="__BDI2">'[1]2.1'!$I$8</definedName>
    <definedName name="__bdi3">'[1]2.1'!$I$8</definedName>
    <definedName name="__pmd501" localSheetId="1">#REF!</definedName>
    <definedName name="__pmd501">#REF!</definedName>
    <definedName name="__xlfn_IFERROR">NA()</definedName>
    <definedName name="_BDI2">'[1]2.1'!$I$8</definedName>
    <definedName name="_bdi3">'[1]2.1'!$I$8</definedName>
    <definedName name="_xlnm._FilterDatabase" localSheetId="1" hidden="1">CRONOGRAMA!$A$8:$H$17</definedName>
    <definedName name="_xlnm._FilterDatabase" localSheetId="0" hidden="1">ORÇAMENTO!$A$15:$J$131</definedName>
    <definedName name="_pmd501" localSheetId="1">#REF!</definedName>
    <definedName name="_pmd501">#REF!</definedName>
    <definedName name="_xlnm.Print_Area" localSheetId="1">CRONOGRAMA!$A$1:$J$16</definedName>
    <definedName name="_xlnm.Print_Area" localSheetId="0">ORÇAMENTO!$A$1:$J$130</definedName>
    <definedName name="Atualizado" localSheetId="1">'[2]01.01- SERV INICIAIS'!#REF!</definedName>
    <definedName name="Atualizado">'[2]01.01- SERV INICIAIS'!#REF!</definedName>
    <definedName name="banco">'[3]Banco Dados'!$B$2:$E$841</definedName>
    <definedName name="_xlnm.Database" localSheetId="1">#REF!</definedName>
    <definedName name="_xlnm.Database">#REF!</definedName>
    <definedName name="BASEDECALCULO">[4]PREENCHER!$L$22:$M$22</definedName>
    <definedName name="BCALC">#REF!</definedName>
    <definedName name="bdi" localSheetId="1">#REF!</definedName>
    <definedName name="bdi">#REF!</definedName>
    <definedName name="BDImat" localSheetId="1">'[2]01.01- SERV INICIAIS'!#REF!</definedName>
    <definedName name="BDImat">'[2]01.01- SERV INICIAIS'!#REF!</definedName>
    <definedName name="BDImo" localSheetId="1">'[2]01.01- SERV INICIAIS'!#REF!</definedName>
    <definedName name="BDImo">'[2]01.01- SERV INICIAIS'!#REF!</definedName>
    <definedName name="cap" localSheetId="1">#REF!</definedName>
    <definedName name="cap">#REF!</definedName>
    <definedName name="CREACAU">[4]PREENCHER!$H$14:$I$14</definedName>
    <definedName name="dados">'[2]Banco Dados'!$B$2:$E$1260</definedName>
    <definedName name="dados2">'[5]Banco Dados'!$B$2:$E$96</definedName>
    <definedName name="dados3">'[2]Banco Dados'!$B$2:$E$1260</definedName>
    <definedName name="DESONERACAO" hidden="1">IF(OR(Import.Desoneracao="DESONERADO",Import.Desoneracao="SIM"),"SIM","NÃO")</definedName>
    <definedName name="EMPRESAS">OFFSET(#REF!,1,0):OFFSET(#REF!,-1,0)</definedName>
    <definedName name="ENC">#REF!</definedName>
    <definedName name="ENCARGOS">[4]PREENCHER!$L$19:$M$19</definedName>
    <definedName name="ente">[4]PREENCHER!$H$5:$I$5</definedName>
    <definedName name="esq_alum" localSheetId="1">#REF!</definedName>
    <definedName name="esq_alum">#REF!</definedName>
    <definedName name="ex.cbuq" localSheetId="1">#REF!</definedName>
    <definedName name="ex.cbuq">#REF!</definedName>
    <definedName name="ex.pint" localSheetId="1">#REF!</definedName>
    <definedName name="ex.pint">#REF!</definedName>
    <definedName name="Excel_BuiltIn_Database" localSheetId="1">#REF!</definedName>
    <definedName name="Excel_BuiltIn_Database">#REF!</definedName>
    <definedName name="f" localSheetId="1">#REF!</definedName>
    <definedName name="f">#REF!</definedName>
    <definedName name="Import.Apelido" hidden="1">[6]DADOS!$F$16</definedName>
    <definedName name="Import.CR" hidden="1">[6]DADOS!$F$7</definedName>
    <definedName name="Import.CTEF" hidden="1">[6]DADOS!$F$36</definedName>
    <definedName name="Import.DataBase" hidden="1">OFFSET([6]DADOS!$G$19,0,-1)</definedName>
    <definedName name="Import.DescLote" hidden="1">[6]DADOS!$F$17</definedName>
    <definedName name="Import.Desoneracao" hidden="1">OFFSET([6]DADOS!$G$18,0,-1)</definedName>
    <definedName name="Import.empresa" hidden="1">[6]DADOS!$F$37</definedName>
    <definedName name="Import.Município" hidden="1">[6]DADOS!$F$6</definedName>
    <definedName name="Import.Proponente" hidden="1">[6]DADOS!$F$5</definedName>
    <definedName name="import.recurso" hidden="1">[6]DADOS!$F$4</definedName>
    <definedName name="Import.RegimeExecução" hidden="1">OFFSET([6]DADOS!$G$39,0,-1)</definedName>
    <definedName name="Import.SICONV" hidden="1">[6]DADOS!$F$8</definedName>
    <definedName name="INDICES">OFFSET(#REF!,1,0):OFFSET(#REF!,-1,0)</definedName>
    <definedName name="indmat" localSheetId="1">'[1]2.1'!#REF!</definedName>
    <definedName name="indmat">'[1]2.1'!#REF!</definedName>
    <definedName name="indmo" localSheetId="1">'[1]2.1'!#REF!</definedName>
    <definedName name="indmo">'[1]2.1'!#REF!</definedName>
    <definedName name="ITENS" localSheetId="1">#REF!</definedName>
    <definedName name="ITENS">#REF!</definedName>
    <definedName name="mat.pint" localSheetId="1">#REF!</definedName>
    <definedName name="mat.pint">#REF!</definedName>
    <definedName name="número" localSheetId="1">#REF!</definedName>
    <definedName name="número">#REF!</definedName>
    <definedName name="ORÇAMENTO.BancoRef" hidden="1">#REF!</definedName>
    <definedName name="ORÇAMENTO.CustoUnitario" hidden="1">ROUND(#REF!,15-13*#REF!)</definedName>
    <definedName name="ORÇAMENTO.PrecoUnitarioLicitado" hidden="1">#REF!</definedName>
    <definedName name="portaria" localSheetId="1">#REF!</definedName>
    <definedName name="portaria">#REF!</definedName>
    <definedName name="PreçosCORSAN" localSheetId="1">#REF!</definedName>
    <definedName name="PreçosCORSAN">#REF!</definedName>
    <definedName name="REFERENCIA.Descricao" hidden="1">IF(ISNUMBER(#REF!),OFFSET(INDIRECT(ORÇAMENTO.BancoRef),#REF!-1,3,1),#REF!)</definedName>
    <definedName name="REFERENCIA.Unidade" hidden="1">IF(ISNUMBER(#REF!),OFFSET(INDIRECT(ORÇAMENTO.BancoRef),#REF!-1,4,1),"-")</definedName>
    <definedName name="regime">[4]PREENCHER!$G$19:$H$19</definedName>
    <definedName name="rr1c" localSheetId="1">#REF!</definedName>
    <definedName name="rr1c">#REF!</definedName>
    <definedName name="serger" localSheetId="1">#REF!</definedName>
    <definedName name="serger">#REF!</definedName>
    <definedName name="SINAPI2" localSheetId="1">#REF!</definedName>
    <definedName name="SINAPI2">#REF!</definedName>
    <definedName name="SomaAgrup" hidden="1">SUMIF(OFFSET(#REF!,1,0,#REF!),"S",OFFSET(#REF!,1,0,#REF!))</definedName>
    <definedName name="TABSERVIÇOS2">[7]Base_Set2010!$D$1:$K$11263</definedName>
    <definedName name="TESTE">[8]APOIO!$A$1:$B$103</definedName>
    <definedName name="TIPOORCAMENTO" hidden="1">IF(VALUE([6]MENU!$O$3)=2,"Licitado","Proposto")</definedName>
    <definedName name="_xlnm.Print_Titles" localSheetId="0">ORÇAMENTO!$1:$14</definedName>
    <definedName name="Total1001" localSheetId="1">#REF!</definedName>
    <definedName name="Total1001">#REF!</definedName>
    <definedName name="Total1002" localSheetId="1">#REF!</definedName>
    <definedName name="Total1002">#REF!</definedName>
    <definedName name="Total1004" localSheetId="1">#REF!</definedName>
    <definedName name="Total1004">#REF!</definedName>
    <definedName name="Total1004a" localSheetId="1">#REF!</definedName>
    <definedName name="Total1004a">#REF!</definedName>
    <definedName name="Total1004b" localSheetId="1">#REF!</definedName>
    <definedName name="Total1004b">#REF!</definedName>
    <definedName name="Total1005" localSheetId="1">#REF!</definedName>
    <definedName name="Total1005">#REF!</definedName>
    <definedName name="Total1006" localSheetId="1">#REF!</definedName>
    <definedName name="Total1006">#REF!</definedName>
    <definedName name="Total1007" localSheetId="1">#REF!</definedName>
    <definedName name="Total1007">#REF!</definedName>
    <definedName name="Total1008" localSheetId="1">#REF!</definedName>
    <definedName name="Total1008">#REF!</definedName>
    <definedName name="Total1009" localSheetId="1">#REF!</definedName>
    <definedName name="Total1009">#REF!</definedName>
    <definedName name="Total1010" localSheetId="1">#REF!</definedName>
    <definedName name="Total1010">#REF!</definedName>
    <definedName name="Total1010a" localSheetId="1">#REF!</definedName>
    <definedName name="Total1010a">#REF!</definedName>
    <definedName name="Total1010b" localSheetId="1">#REF!</definedName>
    <definedName name="Total1010b">#REF!</definedName>
    <definedName name="Total1015" localSheetId="1">#REF!</definedName>
    <definedName name="Total1015">#REF!</definedName>
    <definedName name="Total1016" localSheetId="1">#REF!</definedName>
    <definedName name="Total1016">#REF!</definedName>
    <definedName name="Total1016b" localSheetId="1">#REF!</definedName>
    <definedName name="Total1016b">#REF!</definedName>
    <definedName name="Total1016c" localSheetId="1">#REF!</definedName>
    <definedName name="Total1016c">#REF!</definedName>
    <definedName name="total1017" localSheetId="1">#REF!</definedName>
    <definedName name="total1017">#REF!</definedName>
    <definedName name="Total1017b" localSheetId="1">#REF!</definedName>
    <definedName name="Total1017b">#REF!</definedName>
    <definedName name="total1018" localSheetId="1">#REF!</definedName>
    <definedName name="total1018">#REF!</definedName>
    <definedName name="Total1019" localSheetId="1">#REF!</definedName>
    <definedName name="Total1019">#REF!</definedName>
    <definedName name="Total201A" localSheetId="1">'[1]2.1'!#REF!</definedName>
    <definedName name="Total201A">'[1]2.1'!#REF!</definedName>
    <definedName name="Total201c" localSheetId="1">#REF!</definedName>
    <definedName name="Total201c">#REF!</definedName>
    <definedName name="Total201c2">'[1]2.1'!$I$33</definedName>
    <definedName name="Total201c3">'[1]2.1'!$I$33</definedName>
    <definedName name="Total301" localSheetId="1">#REF!</definedName>
    <definedName name="Total301">#REF!</definedName>
    <definedName name="Total401" localSheetId="1">#REF!</definedName>
    <definedName name="Total401">#REF!</definedName>
    <definedName name="Total501a" localSheetId="1">#REF!</definedName>
    <definedName name="Total501a">#REF!</definedName>
    <definedName name="Total502" localSheetId="1">#REF!</definedName>
    <definedName name="Total502">#REF!</definedName>
    <definedName name="Total503" localSheetId="1">#REF!</definedName>
    <definedName name="Total503">#REF!</definedName>
    <definedName name="Total504" localSheetId="1">#REF!</definedName>
    <definedName name="Total504">#REF!</definedName>
    <definedName name="Total506" localSheetId="1">#REF!</definedName>
    <definedName name="Total506">#REF!</definedName>
    <definedName name="Total507" localSheetId="1">#REF!</definedName>
    <definedName name="Total507">#REF!</definedName>
    <definedName name="Total508" localSheetId="1">#REF!</definedName>
    <definedName name="Total508">#REF!</definedName>
    <definedName name="total509" localSheetId="1">#REF!</definedName>
    <definedName name="total509">#REF!</definedName>
    <definedName name="Total510" localSheetId="1">#REF!</definedName>
    <definedName name="Total510">#REF!</definedName>
    <definedName name="Total511" localSheetId="1">#REF!</definedName>
    <definedName name="Total511">#REF!</definedName>
    <definedName name="Total701" localSheetId="1">#REF!</definedName>
    <definedName name="Total701">#REF!</definedName>
    <definedName name="Total704" localSheetId="1">#REF!</definedName>
    <definedName name="Total704">#REF!</definedName>
    <definedName name="Total705" localSheetId="1">#REF!</definedName>
    <definedName name="Total705">#REF!</definedName>
    <definedName name="Total712" localSheetId="1">#REF!</definedName>
    <definedName name="Total712">#REF!</definedName>
    <definedName name="Total801" localSheetId="1">#REF!</definedName>
    <definedName name="Total801">#REF!</definedName>
    <definedName name="Total802" localSheetId="1">#REF!</definedName>
    <definedName name="Total802">#REF!</definedName>
    <definedName name="Total901" localSheetId="1">#REF!</definedName>
    <definedName name="Total901">#REF!</definedName>
    <definedName name="trans.cap" localSheetId="1">#REF!</definedName>
    <definedName name="trans.cap">#REF!</definedName>
    <definedName name="trans.cbuq" localSheetId="1">#REF!</definedName>
    <definedName name="trans.cbuq">#REF!</definedName>
    <definedName name="trans.pint" localSheetId="1">#REF!</definedName>
    <definedName name="trans.pint">#REF!</definedName>
    <definedName name="trans.rr1c" localSheetId="1">#REF!</definedName>
    <definedName name="trans.rr1c">#REF!</definedName>
    <definedName name="VTOTAL1" hidden="1">ROUND(#REF!*#REF!,15-13*#REF!)</definedName>
    <definedName name="x" localSheetId="1">#REF!</definedName>
    <definedName name="x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1" l="1"/>
  <c r="G10" i="11"/>
  <c r="E10" i="11"/>
  <c r="J10" i="11"/>
  <c r="H10" i="11"/>
  <c r="F10" i="11"/>
  <c r="F11" i="11" s="1"/>
  <c r="J9" i="11"/>
  <c r="H9" i="11"/>
  <c r="F9" i="11"/>
  <c r="B9" i="11"/>
  <c r="C9" i="11"/>
  <c r="C10" i="11" s="1"/>
  <c r="E11" i="11" l="1"/>
  <c r="H11" i="11"/>
  <c r="J11" i="11" s="1"/>
  <c r="D9" i="11"/>
  <c r="D10" i="11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G11" i="11" l="1"/>
  <c r="I11" i="11"/>
  <c r="H116" i="9"/>
  <c r="I116" i="9" s="1"/>
  <c r="H115" i="9"/>
  <c r="I115" i="9" s="1"/>
  <c r="H114" i="9"/>
  <c r="I114" i="9" s="1"/>
  <c r="H113" i="9"/>
  <c r="I113" i="9" s="1"/>
  <c r="H112" i="9"/>
  <c r="I112" i="9" s="1"/>
  <c r="H111" i="9"/>
  <c r="I111" i="9" s="1"/>
  <c r="H110" i="9"/>
  <c r="I110" i="9" s="1"/>
  <c r="H109" i="9"/>
  <c r="I109" i="9" s="1"/>
  <c r="H108" i="9"/>
  <c r="I108" i="9" s="1"/>
  <c r="H107" i="9"/>
  <c r="I107" i="9" s="1"/>
  <c r="H106" i="9"/>
  <c r="I106" i="9" s="1"/>
  <c r="H105" i="9"/>
  <c r="I105" i="9" s="1"/>
  <c r="H104" i="9"/>
  <c r="I104" i="9" s="1"/>
  <c r="H103" i="9"/>
  <c r="I103" i="9" s="1"/>
  <c r="H102" i="9"/>
  <c r="I102" i="9" s="1"/>
  <c r="H101" i="9"/>
  <c r="I101" i="9" s="1"/>
  <c r="H100" i="9"/>
  <c r="I100" i="9" s="1"/>
  <c r="H99" i="9"/>
  <c r="I99" i="9" s="1"/>
  <c r="H98" i="9"/>
  <c r="I98" i="9" s="1"/>
  <c r="H97" i="9"/>
  <c r="I97" i="9" s="1"/>
  <c r="H96" i="9"/>
  <c r="I96" i="9" s="1"/>
  <c r="H95" i="9"/>
  <c r="I95" i="9" s="1"/>
  <c r="H94" i="9"/>
  <c r="I94" i="9" s="1"/>
  <c r="H93" i="9"/>
  <c r="I93" i="9" s="1"/>
  <c r="H92" i="9"/>
  <c r="I92" i="9" s="1"/>
  <c r="H91" i="9"/>
  <c r="I91" i="9" s="1"/>
  <c r="H90" i="9"/>
  <c r="I90" i="9" s="1"/>
  <c r="H89" i="9"/>
  <c r="I89" i="9" s="1"/>
  <c r="H88" i="9"/>
  <c r="I88" i="9" s="1"/>
  <c r="H87" i="9"/>
  <c r="I87" i="9" s="1"/>
  <c r="H86" i="9"/>
  <c r="I86" i="9" s="1"/>
  <c r="H85" i="9"/>
  <c r="I85" i="9" s="1"/>
  <c r="H84" i="9"/>
  <c r="I84" i="9" s="1"/>
  <c r="H83" i="9"/>
  <c r="I83" i="9" s="1"/>
  <c r="H82" i="9"/>
  <c r="I82" i="9" s="1"/>
  <c r="H81" i="9"/>
  <c r="I81" i="9" s="1"/>
  <c r="H80" i="9"/>
  <c r="I80" i="9" s="1"/>
  <c r="H79" i="9"/>
  <c r="I79" i="9" s="1"/>
  <c r="H78" i="9"/>
  <c r="I78" i="9" s="1"/>
  <c r="H77" i="9"/>
  <c r="I77" i="9" s="1"/>
  <c r="H76" i="9"/>
  <c r="I76" i="9" s="1"/>
  <c r="H75" i="9"/>
  <c r="I75" i="9" s="1"/>
  <c r="H74" i="9"/>
  <c r="H73" i="9"/>
  <c r="I73" i="9" s="1"/>
  <c r="H72" i="9"/>
  <c r="I72" i="9" s="1"/>
  <c r="H71" i="9"/>
  <c r="I71" i="9" s="1"/>
  <c r="H70" i="9"/>
  <c r="I70" i="9" s="1"/>
  <c r="H69" i="9"/>
  <c r="H68" i="9"/>
  <c r="I68" i="9" s="1"/>
  <c r="H67" i="9"/>
  <c r="I67" i="9" s="1"/>
  <c r="H66" i="9"/>
  <c r="I66" i="9" s="1"/>
  <c r="H65" i="9"/>
  <c r="I65" i="9" s="1"/>
  <c r="H64" i="9"/>
  <c r="H63" i="9"/>
  <c r="I63" i="9" s="1"/>
  <c r="H62" i="9"/>
  <c r="I62" i="9" s="1"/>
  <c r="H61" i="9"/>
  <c r="I61" i="9" s="1"/>
  <c r="H60" i="9"/>
  <c r="I60" i="9" s="1"/>
  <c r="H59" i="9"/>
  <c r="H58" i="9"/>
  <c r="I58" i="9" s="1"/>
  <c r="H57" i="9"/>
  <c r="I57" i="9" s="1"/>
  <c r="H56" i="9"/>
  <c r="I56" i="9" s="1"/>
  <c r="H55" i="9"/>
  <c r="I55" i="9" s="1"/>
  <c r="H54" i="9"/>
  <c r="H53" i="9"/>
  <c r="I53" i="9" s="1"/>
  <c r="H52" i="9"/>
  <c r="I52" i="9" s="1"/>
  <c r="H51" i="9"/>
  <c r="I51" i="9" s="1"/>
  <c r="H50" i="9"/>
  <c r="I50" i="9" s="1"/>
  <c r="H49" i="9"/>
  <c r="H48" i="9"/>
  <c r="I48" i="9" s="1"/>
  <c r="H47" i="9"/>
  <c r="I47" i="9" s="1"/>
  <c r="H46" i="9"/>
  <c r="I46" i="9" s="1"/>
  <c r="H45" i="9"/>
  <c r="I45" i="9" s="1"/>
  <c r="H44" i="9"/>
  <c r="H43" i="9"/>
  <c r="I43" i="9" s="1"/>
  <c r="H42" i="9"/>
  <c r="I42" i="9" s="1"/>
  <c r="H41" i="9"/>
  <c r="I41" i="9" s="1"/>
  <c r="H40" i="9"/>
  <c r="I40" i="9" s="1"/>
  <c r="H39" i="9"/>
  <c r="I39" i="9" s="1"/>
  <c r="H38" i="9"/>
  <c r="I38" i="9" s="1"/>
  <c r="H37" i="9"/>
  <c r="I37" i="9" s="1"/>
  <c r="H36" i="9"/>
  <c r="I36" i="9" s="1"/>
  <c r="H35" i="9"/>
  <c r="I35" i="9" s="1"/>
  <c r="H34" i="9"/>
  <c r="H33" i="9"/>
  <c r="I33" i="9" s="1"/>
  <c r="H32" i="9"/>
  <c r="I32" i="9" s="1"/>
  <c r="H31" i="9"/>
  <c r="I31" i="9" s="1"/>
  <c r="A117" i="9"/>
  <c r="I44" i="9" l="1"/>
  <c r="I59" i="9"/>
  <c r="I69" i="9"/>
  <c r="I64" i="9"/>
  <c r="I49" i="9"/>
  <c r="I74" i="9"/>
  <c r="I34" i="9"/>
  <c r="I54" i="9"/>
  <c r="I117" i="9" l="1"/>
  <c r="I126" i="9" l="1"/>
</calcChain>
</file>

<file path=xl/comments1.xml><?xml version="1.0" encoding="utf-8"?>
<comments xmlns="http://schemas.openxmlformats.org/spreadsheetml/2006/main">
  <authors>
    <author>Pedro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</rPr>
          <t>Pedro:</t>
        </r>
        <r>
          <rPr>
            <sz val="9"/>
            <color indexed="81"/>
            <rFont val="Tahoma"/>
            <family val="2"/>
          </rPr>
          <t xml:space="preserve">
Foi colocado todas as fitas nesta pois não há outras
22-32
</t>
        </r>
      </text>
    </comment>
  </commentList>
</comments>
</file>

<file path=xl/sharedStrings.xml><?xml version="1.0" encoding="utf-8"?>
<sst xmlns="http://schemas.openxmlformats.org/spreadsheetml/2006/main" count="514" uniqueCount="387">
  <si>
    <t>TIPO DE OBRA:</t>
  </si>
  <si>
    <t>SERVIÇOS</t>
  </si>
  <si>
    <t>m²</t>
  </si>
  <si>
    <t>unid</t>
  </si>
  <si>
    <t>ITEM</t>
  </si>
  <si>
    <t>QUANTIDADE</t>
  </si>
  <si>
    <t>TOTAL</t>
  </si>
  <si>
    <t>ÁREA TOTAL:</t>
  </si>
  <si>
    <t>PLANILHA ORÇAMENTÁRIA TOTAL</t>
  </si>
  <si>
    <t>UNID.</t>
  </si>
  <si>
    <t>TOTAL GERAL DO ORÇAMENTO</t>
  </si>
  <si>
    <t xml:space="preserve">TOMADOR: </t>
  </si>
  <si>
    <t xml:space="preserve">                                               </t>
  </si>
  <si>
    <t>____________________________________</t>
  </si>
  <si>
    <t>BDI:</t>
  </si>
  <si>
    <t>Eng. Civil Pedro Chiarelli</t>
  </si>
  <si>
    <t>CREA/RS 92428</t>
  </si>
  <si>
    <t>CRONOGRAMA FÍSICO / FINANCEIRO</t>
  </si>
  <si>
    <t>%</t>
  </si>
  <si>
    <t>% mês</t>
  </si>
  <si>
    <t>R$</t>
  </si>
  <si>
    <t>1° MÊS</t>
  </si>
  <si>
    <t>2° MÊS</t>
  </si>
  <si>
    <t>3° MÊS</t>
  </si>
  <si>
    <t>TOTAIS</t>
  </si>
  <si>
    <t>TOTAL ACUMULADO</t>
  </si>
  <si>
    <t xml:space="preserve">EXECUÇÃO DE LOTEAMENTO </t>
  </si>
  <si>
    <t>m</t>
  </si>
  <si>
    <t>PREÇO TOTAL (R$)</t>
  </si>
  <si>
    <t>PREÇO UNITÁRIO COM BDI (R$)</t>
  </si>
  <si>
    <t>CUSTO UNITÁRIO SEM BDI (R$)</t>
  </si>
  <si>
    <t>PREFEITURA MUNICIPAL DE COXILHA</t>
  </si>
  <si>
    <t>LOTEAMENTO ELOIZA T. VIEIRA GODINHO</t>
  </si>
  <si>
    <t>BDI (%)</t>
  </si>
  <si>
    <t>kg</t>
  </si>
  <si>
    <t>LOCAL:</t>
  </si>
  <si>
    <t>ILUMINAÇÃO PÚBLICA E ELETRIFICAÇÃO</t>
  </si>
  <si>
    <t>PCI 101665</t>
  </si>
  <si>
    <t>ABRAÇADEIRA DE FIXAÇÃO DE BRAÇOS DE LUMINÁRIAS DE 4" - FORNECIMENTO E INSTALAÇÃO. AF_08/2020</t>
  </si>
  <si>
    <t>PCI 101664</t>
  </si>
  <si>
    <t>ABRAÇADEIRA DE FIXAÇÃO DE BRAÇOS DE LUMINÁRIAS DE 3" - FORNECIMENTO E INSTALAÇÃO. AF_08/2020</t>
  </si>
  <si>
    <t>ALÇA PREFORMADA DE DISTRIBUIÇÃO, EM  AÇO GALVANIZADO, AWG 1 - FORNECIMENTO E INSTALAÇÃO. AF_07/2020</t>
  </si>
  <si>
    <t>ALÇA PREFORMADA DE DISTRIBUIÇÃO, EM  AÇO GALVANIZADO, AWG 2 - FORNECIMENTO E INSTALAÇÃO. AF_07/2020</t>
  </si>
  <si>
    <t>ALÇA PREFORMADA DE DISTRIBUIÇÃO, EM  AÇO GALVANIZADO, AWG 4 - FORNECIMENTO E INSTALAÇÃO. AF_07/2020</t>
  </si>
  <si>
    <t>ALÇA PREFORMADA DE DISTRIBUIÇÃO, EM  AÇO GALVANIZADO, AWG 6 - FORNECIMENTO E INSTALAÇÃO. AF_07/2020</t>
  </si>
  <si>
    <t>PCI 101553</t>
  </si>
  <si>
    <t>PCI 101554</t>
  </si>
  <si>
    <t>PCI 101555</t>
  </si>
  <si>
    <t>PCI 101556</t>
  </si>
  <si>
    <t>ARAME GALVANIZADO 6 BWG, D = 5,16 MM (0,157 KG/M), OU 8 BWG, D = 4,19 MM (0,101 KG/M), OU 10 BWG, D = 3,40 MM (0,0713 KG/M)</t>
  </si>
  <si>
    <t>PCI 101538</t>
  </si>
  <si>
    <t>ARMAÇÃO SECUNDÁRIA, COM 1 ESTRIBO E 1 ISOLADOR - FORNECIMENTO E INSTALAÇÃO. AF_07/2020</t>
  </si>
  <si>
    <t>ARRUELA  EM ACO GALVANIZADO, DIAMETRO EXTERNO = 35MM, ESPESSURA = 3MM, DIAMETRO DO FURO= 18MM</t>
  </si>
  <si>
    <t>BRAÇO PARA ILUMINAÇÃO PÚBLICA, EM TUBO DE AÇO GALVANIZADO, COMPRIMENTO DE 1,50 M, PARA FIXAÇÃO EM POSTE DE CONCRETO - FORNECIMENTO E INSTALAÇÃO. AF_08/2020</t>
  </si>
  <si>
    <t>PCI 101636</t>
  </si>
  <si>
    <t>BRAÇO PARA ILUMINAÇÃO PÚBLICA, EM TUBO DE AÇO GALVANIZADO, COMPRIMENTO DE 1,50 M, PARA FIXAÇÃO EM POSTE METÁLICO - FORNECIMENTO E INSTALAÇÃO. AF_08/2020</t>
  </si>
  <si>
    <t>PCI 101637</t>
  </si>
  <si>
    <t>CABO DE ACO GALVANIZADO, DIAMETRO 9,53 MM (3/8"), COM ALMA DE FIBRA 6 X 25 F</t>
  </si>
  <si>
    <t>PC 37409</t>
  </si>
  <si>
    <t>CABO DE COBRE UNIPOLAR 16 MM2, BLINDADO, ISOLACAO 6/10 KV EPR, COBERTURA EM PVC</t>
  </si>
  <si>
    <t>PC 911</t>
  </si>
  <si>
    <t>CABO DE COBRE UNIPOLAR 70 MM2, BLINDADO, ISOLACAO 12/20 KV EPR, COBERTURA EM PVC</t>
  </si>
  <si>
    <t>PC 902</t>
  </si>
  <si>
    <t>CAIXA DE PASSAGEM, EM PVC, DE 4" X 4", PARA ELETRODUTO FLEXIVEL CORRUGADO (azul)</t>
  </si>
  <si>
    <t>CAIXA DE PASSAGEM, EM PVC, DE 4" X 4", PARA ELETRODUTO FLEXIVEL CORRUGADO (vermelho)</t>
  </si>
  <si>
    <t>PC 1873</t>
  </si>
  <si>
    <t>PC 13369</t>
  </si>
  <si>
    <t>CHAVE SECCIONADORA-FUSIVEL BLINDADA TRIPOLAR, ABERTURA COM CARGA, PARA FUSIVEL NH00, CORRENTE NOMINAL DE 160 A, TENSAO DE 500 V</t>
  </si>
  <si>
    <t>CINTA CIRCULAR EM ACO GALVANIZADO DE 150 MM DE DIAMETRO PARA FIXACAO DE CAIXA MEDICAO, INCLUI PARAFUSOS E PORCAS</t>
  </si>
  <si>
    <t>PC 420</t>
  </si>
  <si>
    <t>CINTA GALVANIZADA DN 160mm COM PARAFUSOS</t>
  </si>
  <si>
    <t>CINTA GALVANIZADA DN 170mm COM PARAFUSOS</t>
  </si>
  <si>
    <t>CINTA GALVANIZADA DN 180mm COM PARAFUSOS</t>
  </si>
  <si>
    <t>CINTA GALVANIZADA DN 190mm COM PARAFUSOS</t>
  </si>
  <si>
    <t>CINTA GALVANIZADA DN 200mm COM PARAFUSOS</t>
  </si>
  <si>
    <t>CINTA GALVANIZADA DN 230 m COM PARAFUSOS</t>
  </si>
  <si>
    <t>CINTA GALVANIZADA DN 240mm COM PARAFUSOS</t>
  </si>
  <si>
    <t>CINTA GALVANIZADA DN 250mm COM PARAFUSOS</t>
  </si>
  <si>
    <t>CINTA GALVANIZADA DN 280mm COM PARAFUSOS</t>
  </si>
  <si>
    <t>CINTA GALVANIZADA DN 300mm COM PARAFUSOS</t>
  </si>
  <si>
    <t>COBERTURA MASTIQUE PROTETORA 40X20, PARA CONECTOR DE CUNHA (1Mastic da 3 pç)</t>
  </si>
  <si>
    <t>ANEL DE AMARRAÇÃO PARA ESPAÇADOR</t>
  </si>
  <si>
    <t>ANEL DE AMARRAÇÃO PARA ESPAÇADOR E SEPARADOR</t>
  </si>
  <si>
    <t>ANEL DE AMARRAÇÃO PARA ISOLADOR DE PINO (vermelho)</t>
  </si>
  <si>
    <t>BRAÇO SUPORTE TIPO L</t>
  </si>
  <si>
    <t>CABO DE ALUMINIO PROTEGIDO, COM COBERTURA XLPE, 70 MM2, 15 KV</t>
  </si>
  <si>
    <t>CABO DE COBRE PROTEGIDO, COM COBERTURA XLPE, 16 MM2</t>
  </si>
  <si>
    <t>CABO MULTEPLEXADO 3X70+1X70 MM2</t>
  </si>
  <si>
    <t>CAIXA CARTUCHO METÁLICO AZUL</t>
  </si>
  <si>
    <t>CAIXA CARTUCHO METÁLICO VERMELHO</t>
  </si>
  <si>
    <t>CHAVES FUSIVEIS PARA 15 KV/300 A- BASE C C/ SUPORTES</t>
  </si>
  <si>
    <t>CINTAS GALVANIZADAS DIAM. 150 MM COM PARAFUSOS</t>
  </si>
  <si>
    <t>CINTAS GALVANIZADAS DIAM. 160 MM COM PARAFUSOS</t>
  </si>
  <si>
    <t>CINTAS GALVANIZADAS DIAM. 170 MM COM PARAFUSOS</t>
  </si>
  <si>
    <t>CINTAS GALVANIZADAS DIAM. 180 MM COM PARAFUSOS</t>
  </si>
  <si>
    <t>CINTAS GALVANIZADAS DIAM. 190 MM COM PARAFUSOS</t>
  </si>
  <si>
    <t>CINTAS GALVANIZADAS DIAM. 200 MM COM PARAFUSOS</t>
  </si>
  <si>
    <t>CINTAS GALVANIZADAS DIAM. 230 MM COM PARAFUSOS</t>
  </si>
  <si>
    <t>CINTAS GALVANIZADAS DIAM. 240 MM COM PARAFUSOS</t>
  </si>
  <si>
    <t>CINTAS GALVANIZADAS DIAM. 250 MM COM PARAFUSOS</t>
  </si>
  <si>
    <t>CINTAS GALVANIZADAS DIAM. 280 MM COM PARAFUSOS</t>
  </si>
  <si>
    <t>CINTAS GALVANIZADAS DIAM. 300 MM COM PARAFUSOS</t>
  </si>
  <si>
    <t>COBERTURA MASTIC PROTETORA 40X20, PARA CONECTOR CUNHA(1 MASTIC DÁ 3 PÇ)</t>
  </si>
  <si>
    <t>COBERTURA (CAPA) PROTETORA PARA TERMINAIS DO TRAFO E P.RAIOS</t>
  </si>
  <si>
    <t>CONECTOR PERFURANTE- 4 DERIVAÇÕES CABO 50 /70</t>
  </si>
  <si>
    <t>CONECTOR DE PERFURAÇÃO PEQUENO</t>
  </si>
  <si>
    <t>CONECTOR DE PERFURAÇÃO GRANDE</t>
  </si>
  <si>
    <t>CONETOR CUNHA DERIVAÇÃO- KRON- CABO 35MM2/2,5 MM2 ,VERDE</t>
  </si>
  <si>
    <t>CONETOR CUNHA DERIVAÇÃO-  CN 11</t>
  </si>
  <si>
    <t>CONETOR CUNHA DERIVAÇÃO-  CN 10</t>
  </si>
  <si>
    <t>CONETOR PARAF. FENDIDO FIO 10- 6 X FIO 10-6</t>
  </si>
  <si>
    <t>CONETOR PARAL. UNIV. 2 PARAFUSOS- COBRE</t>
  </si>
  <si>
    <t>CRUZETAS CONCRETO LEVE, 2,0 M</t>
  </si>
  <si>
    <t>ELOS FUSIVEIS  5 H</t>
  </si>
  <si>
    <t>ESTRIBO PARA BRAÇO, TIPO L</t>
  </si>
  <si>
    <t>ESPAÇADOR LOSANGULAR 15 KV</t>
  </si>
  <si>
    <t>FIO ALUMINIO COBERTO 10 MM2</t>
  </si>
  <si>
    <t xml:space="preserve">ESTRIBOS DE COBRE ELETROLITICO ESTANHADO , PARA BT E MT, DE 131X86 MM </t>
  </si>
  <si>
    <t>FIO DE COBRE NÚ - 6 AWG ( 16 MM2)</t>
  </si>
  <si>
    <t>FIO DE COBRE NÚ, 4 WG</t>
  </si>
  <si>
    <t>FIO PARALELO 2X1,0 MM2</t>
  </si>
  <si>
    <t>FIO ARAME GALVANIZADO, 12 BWG</t>
  </si>
  <si>
    <t>FITA AUTOFUSÃO PRETA</t>
  </si>
  <si>
    <t>FITA ISOLANTE COLORIDA VERMELHA</t>
  </si>
  <si>
    <t>FITA ISOLANTE COLORIDA  AZUL</t>
  </si>
  <si>
    <t>FITA ISOLANTE COLORIDA  BRANCA</t>
  </si>
  <si>
    <t>FITA ISOLANTE PRETA- 20 M</t>
  </si>
  <si>
    <t>GRAMPO DE ANCORAGEM PARA CABO COBERTO 15 KV</t>
  </si>
  <si>
    <t>CONECTOR GARRA DE LINHA VIVA</t>
  </si>
  <si>
    <t>HASTES DE ATERRAM. GALVANIZADA, 1,40 M</t>
  </si>
  <si>
    <t>ISOLADOR DE ANCORAGEM POLIMÉRICO PARA 15 KV</t>
  </si>
  <si>
    <t>ISOLADOR DE PINO POLIMÉRICO, CLASSE 15 KV</t>
  </si>
  <si>
    <t>ISOLADOR ROLDANA 76X79 MM- LEITO DUPLO</t>
  </si>
  <si>
    <t>LAÇO PREFORMADO DE ROLDANA COM COXIM PARA CABO 70 MM2</t>
  </si>
  <si>
    <t>LAÇO PREFORMADO PARA MENSAGEIRO(CABO AÇO 9,53)</t>
  </si>
  <si>
    <t>MANILHA SAPATILHA ESTAMPADA</t>
  </si>
  <si>
    <t>MÃO FRANCESA NORMAL(619 MM)</t>
  </si>
  <si>
    <t>MÃO FRANCESA PERFILADA DE 993 MM ( M1/M2)</t>
  </si>
  <si>
    <t>MASSA CALAFETADORA</t>
  </si>
  <si>
    <t>PARAFUSO CAB.  QUADRADA 16X150 MM</t>
  </si>
  <si>
    <t>PARAFUSO CAB.  ABAULADA(FRANCES) 16X45 MM</t>
  </si>
  <si>
    <t>PARAFUSO CAB.  QUADRADA 16X50 MM</t>
  </si>
  <si>
    <t>PARAFUSO CAB.  QUADRADA 16X75 MM</t>
  </si>
  <si>
    <t>PARAFUSO CAB.  ABAULADA(FRANCES) 16X70 MM</t>
  </si>
  <si>
    <t>PARAFUSO CAB.  ABAULADA(FRANCES) 16X150 MM</t>
  </si>
  <si>
    <t>PARAFUSO CABEÇA QUADRADA 16X125 MM</t>
  </si>
  <si>
    <t>PARAFUSO CABEÇA QUADRADA 16X550 MM</t>
  </si>
  <si>
    <t>PARA-RAIOS POLIMERICO-OXIDO DE ZINCO-12 KV --10 KA</t>
  </si>
  <si>
    <t>PERFIL U</t>
  </si>
  <si>
    <t>PINO HASTE DE AÇO PARA ISOLADOR POLIMERICO- CRUZETA DE AÇO</t>
  </si>
  <si>
    <t>PORCA OLHAL PARA PARAFUSO M16</t>
  </si>
  <si>
    <t>PORCA QUADRADA</t>
  </si>
  <si>
    <t>RELE FOTO ELETRICO COMPLETO COM BASE- 3 FIOS</t>
  </si>
  <si>
    <t>SAPATILHA PARA CABO DE AÇO</t>
  </si>
  <si>
    <t>SELAS PARA CRUZETAS</t>
  </si>
  <si>
    <t>SUPORTE HORIZONTAL PARA ISOLADORES 15 KV</t>
  </si>
  <si>
    <t xml:space="preserve">SUPORTE PARA CHAVES / P.RAIOS </t>
  </si>
  <si>
    <t>SUPORTE PARA TRAFO EM POSTE CONCR.-260MM-POSTE 6 KN</t>
  </si>
  <si>
    <t>SUPORTE PARA TRAFO EM POSTE CONCR.-270MM-POSTE 6 KN</t>
  </si>
  <si>
    <t>TERMINAIS DE PRESSÃO DE EFEITO MOLA PARA CABO 70 MM2, COM PARAFUSOS</t>
  </si>
  <si>
    <t>PLACAS PARA TRANSFORMADOR, PADRÃO RGE</t>
  </si>
  <si>
    <t>NUMEROS PARA PLACA RGE</t>
  </si>
  <si>
    <t>LUMINÁRIAS AUTOPOLI 100 W LED</t>
  </si>
  <si>
    <t>POSTE CONCRETO TC, 9,0 M - 2 KN</t>
  </si>
  <si>
    <t>POSTE CONCRETO TC, 12,0 M - 6 KN</t>
  </si>
  <si>
    <t>POSTE CONCRETO TC, 12,0 M - 4 KN</t>
  </si>
  <si>
    <t>POSTE CONCRETO TC, 9,0 M - 4 KN</t>
  </si>
  <si>
    <t>TRANSFORMADOR TRIFÁSICO, CLASSE 15 KV, 380/220 V- 75 KVA-PRAIOS NO CASCO</t>
  </si>
  <si>
    <t>PLACAS DE CONCRETO PARA BASE POSTES,PADRÃO RGE</t>
  </si>
  <si>
    <t>BRAÇOS SISNE, 2,0 MX2"</t>
  </si>
  <si>
    <t>PCI 95756</t>
  </si>
  <si>
    <t>PC 11855</t>
  </si>
  <si>
    <t>CONECTOR METALICO TIPO PARAFUSO FENDIDO (SPLIT BOLT), PARA CABOS ATE 70 MM2</t>
  </si>
  <si>
    <t>CONECTOR METALICO TIPO PARAFUSO FENDIDO (SPLIT BOLT), PARA CABOS ATE 50 MM2</t>
  </si>
  <si>
    <t>CRUZETA DE CONCRETO LEVE, COMP. 2000 MM SECAO, 90 X 90 MM</t>
  </si>
  <si>
    <t>PC 34519</t>
  </si>
  <si>
    <t>CHAVE BLINDADA TRIPOLAR PARA MOTORES, DO TIPO FACA, COM PORTA FUSIVEL DO TIPO CARTUCHO, CORRENTE NOMINAL DE 100 A, TENSAO NOMINAL DE 250 V</t>
  </si>
  <si>
    <t>SUPORTE ISOLADOR REFORCADO DIAMETRO NOMINAL 5/16", COM ROSCA SOBERBA E BUCHA</t>
  </si>
  <si>
    <t>PC 7572</t>
  </si>
  <si>
    <t>CABO DE COBRE NU 16 MM2 MEIO-DURO</t>
  </si>
  <si>
    <t>PC 857</t>
  </si>
  <si>
    <t>CABO DE COBRE NU 25 MM2 MEIO-DURO</t>
  </si>
  <si>
    <t>PC 868</t>
  </si>
  <si>
    <t>CABO MULTIPOLAR DE COBRE, FLEXIVEL, CLASSE 4 OU 5, ISOLACAO EM HEPR, COBERTURA EM PVC-ST2, ANTICHAMA BWF-B, 0,6/1 KV, 3 CONDUTORES DE 10 MM2</t>
  </si>
  <si>
    <t>PC 39261</t>
  </si>
  <si>
    <t>ARAME GALVANIZADO 12 BWG, D = 2,76 MM (0,048 KG/M) OU 14 BWG, D = 2,11 MM (0,026 KG/M)</t>
  </si>
  <si>
    <t>PC 43130</t>
  </si>
  <si>
    <t>FITA ISOLANTE ADESIVA ANTICHAMA, USO ATE 750 V, EM ROLO DE 19 MM X 20 M</t>
  </si>
  <si>
    <t>PC 20111</t>
  </si>
  <si>
    <t>FITA ISOLANTE ADESIVA ANTICHAMA, USO ATE 750 V, EM ROLO DE 19 MM X 20 M (vermelha)</t>
  </si>
  <si>
    <t>FITA ISOLANTE ADESIVA ANTICHAMA, USO ATE 750 V, EM ROLO DE 19 MM X 20 M (azul)</t>
  </si>
  <si>
    <t>FITA ISOLANTE ADESIVA ANTICHAMA, USO ATE 750 V, EM ROLO DE 19 MM X 20 M (branca)</t>
  </si>
  <si>
    <t>FITA ISOLANTE ADESIVA ANTICHAMA, USO ATE 750 V, EM ROLO DE 19 MM X 20 M (preta)</t>
  </si>
  <si>
    <t>GRAMPO PARALELO METALICO PARA CABO DE 6 A 50 MM2, COM 2 PARAFUSOS</t>
  </si>
  <si>
    <t>PC 1564</t>
  </si>
  <si>
    <t>GRAMPO LINHA VIVA DE LATAO ESTANHADO, DIAMETRO DO CONDUTOR PRINCIPAL DE 10 A 120 MM2, DIAMETRO DA DERIVACAO DE 10 A 70 MM2</t>
  </si>
  <si>
    <t>PC 11837</t>
  </si>
  <si>
    <t>HASTE DE ATERRAMENTO EM ACO GALVANIZADO TIPO CANTONEIRA COM 2,00 M DE COMPRIMENTO, 25 X 25 MM E CHAPA DE 3/16"</t>
  </si>
  <si>
    <t>PC 1991</t>
  </si>
  <si>
    <t>ISOLADOR DE PORCELANA, TIPO PINO MONOCORPO, PARA TENSAO DE *35* KV</t>
  </si>
  <si>
    <t>PC 3395</t>
  </si>
  <si>
    <t>PC 1091</t>
  </si>
  <si>
    <t>ISOLADOR DE PORCELANA, TIPO ROLDANA, DIMENSOES DE *72* X *72* MM, PARA USO EM BAIXA TENSAO</t>
  </si>
  <si>
    <t>PC 3398</t>
  </si>
  <si>
    <t>ALCA PREFORMADA DE DISTRIBUICAO, EM ACO GALVANIZADO, PARA CONDUTORES DE ALUMINIO AWG 2 (CAA 6/1 OU CA 7 FIOS)</t>
  </si>
  <si>
    <t>PC 11272</t>
  </si>
  <si>
    <t>ALCA PREFORMADA DE DISTRIBUICAO, EM ACO GALVANIZADO, PARA CONDUTORES DE ALUMINIO AWG 1/0 (CAA 6/1 OU CA 7 FIOS)</t>
  </si>
  <si>
    <t>PC 11273</t>
  </si>
  <si>
    <t>SAPATILHA EM ACO GALVANIZADO PARA CABOS COM DIAMETRO NOMINAL ATE 5/8"</t>
  </si>
  <si>
    <t>PC 7581</t>
  </si>
  <si>
    <t>SUPORTE MAO-FRANCESA EM ACO, ABAS IGUAIS 40 CM, CAPACIDADE MINIMA 70 KG, BRANCO</t>
  </si>
  <si>
    <t>PC 37591</t>
  </si>
  <si>
    <t>PC 441</t>
  </si>
  <si>
    <t>PARAFUSO M16 EM ACO GALVANIZADO, COMPRIMENTO = 150 MM, DIAMETRO = 16 MM, ROSCA MAQUINA, CABECA QUADRADA</t>
  </si>
  <si>
    <t>PC 442</t>
  </si>
  <si>
    <t>PARAFUSO FRANCES M16 EM ACO GALVANIZADO, COMPRIMENTO = 45 MM, DIAMETRO = 16 MM, CABECA ABAULADA</t>
  </si>
  <si>
    <t>PC 430</t>
  </si>
  <si>
    <t>PARAFUSO M16 EM ACO GALVANIZADO, COMPRIMENTO = 125 MM, DIAMETRO = 16 MM, ROSCA MAQUINA, CABECA QUADRADA</t>
  </si>
  <si>
    <t>PC 431</t>
  </si>
  <si>
    <t>PC 436</t>
  </si>
  <si>
    <t>PARAFUSO FRANCES M16 EM ACO GALVANIZADO, COMPRIMENTO = 150 MM, DIAMETRO = 16 MM, CABECA ABAULADA</t>
  </si>
  <si>
    <t>PC 428</t>
  </si>
  <si>
    <t>PARAFUSO M16 EM ACO GALVANIZADO, COMPRIMENTO = 500 MM, DIAMETRO = 16 MM, ROSCA MAQUINA, COM CABECA SEXTAVADA E PORCA</t>
  </si>
  <si>
    <t>PC 4273</t>
  </si>
  <si>
    <t>PARA-RAIOS DE DISTRIBUICAO, TENSAO NOMINAL 30 KV, CORRENTE NOMINAL DE DESCARGA 10 KA</t>
  </si>
  <si>
    <t>PC 40598</t>
  </si>
  <si>
    <t>PERFIL UDC ("U" DOBRADO DE CHAPA) SIMPLES DE ACO LAMINADO, GALVANIZADO, ASTM A36, 127 X 50 MM, E= 3 MM</t>
  </si>
  <si>
    <t>ARMACAO VERTICAL COM HASTE E CONTRA-PINO, EM CHAPA DE ACO GALVANIZADO 3/16", COM 1 ESTRIBO E 1 ISOLADOR</t>
  </si>
  <si>
    <t>PC 421</t>
  </si>
  <si>
    <t>PORCA OLHAL M 16,  EM ACO GALVANIZADO, DIAMETRO = 16 MM</t>
  </si>
  <si>
    <t>PC 4341</t>
  </si>
  <si>
    <t>PORCA ZINCADA, QUADRADA, DIAMETRO 3/8"</t>
  </si>
  <si>
    <t>PC 2510</t>
  </si>
  <si>
    <t>RELE FOTOELETRICO INTERNO E EXTERNO BIVOLT 1000 W, DE CONECTOR, SEM BASE</t>
  </si>
  <si>
    <t>PC 38060</t>
  </si>
  <si>
    <t>BASE PARA MASTRO DE PARA-RAIOS DIAMETRO NOMINAL 1 1/2"</t>
  </si>
  <si>
    <t>PC 12076</t>
  </si>
  <si>
    <t>TRANSFORMADOR TRIFASICO DE DISTRIBUICAO, POTENCIA DE 15 KVA, TENSAO NOMINAL DE 15 KV, TENSAO SECUNDARIA DE 220/127V, EM OLEO ISOLANTE TIPO MINERAL</t>
  </si>
  <si>
    <t>PC 7576</t>
  </si>
  <si>
    <t>SUPORTE EM ACO GALVANIZADO PARA TRANSFORMADOR PARA POSTE DUPLO T 185 X 95 MM, CHAPA DE 5/16"</t>
  </si>
  <si>
    <t>ABAÇADEIRAS PLASTICAS  DE 300X10 MM</t>
  </si>
  <si>
    <t>ABAÇADEIRAS PLASTICAS  DE 1000X10 MM</t>
  </si>
  <si>
    <t>ALÇA PREFORM. DISTRIB. P/ CABO 50 MM2(PINTA VERDE)</t>
  </si>
  <si>
    <t>ALÇA PREFORM. DISTRIB. P/ CABO 70 MM2(PINTA AMARELA)</t>
  </si>
  <si>
    <t>ALÇA PREFORM. DISTRIB. P/ CABO 120 MM2</t>
  </si>
  <si>
    <t>ALÇA PREFORMADA PARA ESTAI-9,53 MM</t>
  </si>
  <si>
    <t>ANEL DE AMARRAÇÃO PARA ISOLADOR DE PINO(VERMELHO)</t>
  </si>
  <si>
    <t>ARAME AÇO ZINCADO 4 BWG</t>
  </si>
  <si>
    <t>ARMAÇÃO AS 11,  COM HASTE E CONTRAPINO</t>
  </si>
  <si>
    <t>ARRUELAS FURO 18 MM</t>
  </si>
  <si>
    <t>BRAÇO ANTI BALANÇO TIPO L, 15 KV</t>
  </si>
  <si>
    <t>CABO DE AÇO - DIAM. 9,53 MM</t>
  </si>
  <si>
    <t>PC 1579</t>
  </si>
  <si>
    <t>TERMINAL A COMPRESSAO EM COBRE ESTANHADO PARA CABO 70 MM2, 1 FURO E 1 COMPRESSAO, PARA PARAFUSO DE FIXACAO M10</t>
  </si>
  <si>
    <t>PC 34721</t>
  </si>
  <si>
    <t>PLACA DE SINALIZACAO EM CHAPA DE ALUMINIO COM PINTURA REFLETIVA, E = 2 MM</t>
  </si>
  <si>
    <t>PC 42243</t>
  </si>
  <si>
    <t>LUMINARIA DE LED PARA ILUMINACAO PUBLICA, DE 98 W ATE 137 W, INVOLUCRO EM ALUMINIO OU ACO INOX</t>
  </si>
  <si>
    <t>PC 5044</t>
  </si>
  <si>
    <t>PC 12373</t>
  </si>
  <si>
    <t>PC 13339</t>
  </si>
  <si>
    <t>PC 5059</t>
  </si>
  <si>
    <t>POSTE DE CONCRETO CIRCULAR, 200 KG, H = 9 M (NBR 8451)</t>
  </si>
  <si>
    <t>POSTE DE CONCRETO DUPLO T, 400 KG,H = 12 M (NBR 8451)</t>
  </si>
  <si>
    <t>POSTE DE CONCRETO DUPLO T, 300 KG, H = 12 M (NBR 8451)</t>
  </si>
  <si>
    <t>POSTE DE CONCRETO CIRCULAR, 400 KG, H = 9 M (NBR 8451)</t>
  </si>
  <si>
    <t>BRACO P/ LUMINARIA PUBLICA 1 X 1,50M ROMAGNOLE OU EQUIV</t>
  </si>
  <si>
    <t xml:space="preserve">VER COMENTARIO </t>
  </si>
  <si>
    <t>OBS:</t>
  </si>
  <si>
    <t>Na última coluna:</t>
  </si>
  <si>
    <t>PC = SINAPI_Preco_Ref_Insumos_RS_102021_Desonerado</t>
  </si>
  <si>
    <t>PCI = SINAPI_Custo_Ref_Composicoes_Sintetico_RS_202110_Desonerado</t>
  </si>
  <si>
    <t>NA ÚLTIMA COLUNA</t>
  </si>
  <si>
    <t>CABO DE ALUMINIO NU COM ALMA DE ACO, BITOLA 2/0 AWG</t>
  </si>
  <si>
    <t>LUVA DE EMENDA PARA ELETRODUTO, AÇO GALVANIZADO, DN 40 MM (1 1/2''), APARENTE, INSTALADA EM TETO - FORNECIMENTO E INSTALAÇÃO. AF_11/2016_P</t>
  </si>
  <si>
    <t>PC 12083</t>
  </si>
  <si>
    <t>ORÇAMENTO SEM  DESONERAÇÂO</t>
  </si>
  <si>
    <t>PC 2512</t>
  </si>
  <si>
    <t>PC 43131</t>
  </si>
  <si>
    <t>PC 13348</t>
  </si>
  <si>
    <t>PC 41954</t>
  </si>
  <si>
    <t>PC 11862</t>
  </si>
  <si>
    <t>PC = SINAPI_Preco_Ref_Insumos_RS_102022_Nao_Desonerado</t>
  </si>
  <si>
    <t>PCI = SINAPI_Custo_Ref_Composicoes_Sintetico_RS_202210_Nao_Desonerado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</si>
  <si>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</si>
  <si>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</si>
  <si>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</si>
  <si>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</si>
  <si>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</si>
  <si>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</si>
  <si>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</si>
  <si>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</si>
  <si>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</si>
  <si>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</si>
  <si>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</si>
  <si>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</si>
  <si>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</si>
  <si>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</si>
  <si>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</si>
  <si>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</si>
  <si>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</si>
  <si>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</si>
  <si>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</si>
  <si>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</si>
  <si>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</si>
  <si>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</si>
  <si>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</si>
  <si>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</si>
  <si>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</si>
  <si>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</si>
  <si>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</si>
  <si>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</si>
  <si>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</si>
  <si>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</si>
  <si>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</si>
  <si>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</si>
  <si>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</si>
  <si>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</si>
  <si>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</si>
  <si>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</si>
  <si>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</si>
  <si>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</si>
  <si>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</si>
  <si>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</si>
  <si>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</si>
  <si>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</si>
  <si>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</si>
  <si>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</si>
  <si>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</si>
  <si>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</si>
  <si>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</si>
  <si>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</si>
  <si>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</si>
  <si>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</si>
  <si>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</si>
  <si>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</si>
  <si>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</si>
  <si>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</si>
  <si>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</si>
  <si>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</si>
  <si>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</si>
  <si>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</si>
  <si>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</si>
  <si>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</si>
  <si>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</si>
  <si>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</si>
  <si>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</si>
  <si>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</si>
  <si>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</si>
  <si>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</si>
  <si>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</si>
  <si>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</si>
  <si>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</si>
  <si>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</si>
  <si>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</si>
  <si>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</si>
  <si>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</si>
  <si>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</si>
  <si>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</si>
  <si>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</si>
  <si>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</si>
  <si>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</si>
  <si>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</si>
  <si>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</si>
  <si>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</si>
  <si>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</si>
  <si>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</si>
  <si>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</si>
  <si>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</si>
  <si>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</si>
  <si>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</si>
  <si>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</si>
  <si>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</si>
  <si>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</si>
  <si>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</si>
  <si>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</si>
  <si>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</si>
  <si>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</si>
  <si>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</si>
  <si>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</si>
  <si>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</si>
  <si>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</si>
  <si>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</si>
  <si>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</si>
  <si>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________________________</t>
  </si>
  <si>
    <t>TABELA SINAPI REF.OUT/2022</t>
  </si>
  <si>
    <t>Coxilha, outubro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</si>
</sst>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&quot;R$ &quot;* #,##0.00_);_(&quot;R$ &quot;* \(#,##0.00\);_(&quot;R$ &quot;* &quot;-&quot;??_);_(@_)"/>
    <numFmt numFmtId="167" formatCode="[$-F800]dddd\,\ mmmm\ dd\,\ yyyy"/>
    <numFmt numFmtId="168" formatCode="[$R$-416]&quot; &quot;#,##0.00;[Red]&quot;-&quot;[$R$-416]&quot; &quot;#,##0.00"/>
    <numFmt numFmtId="169" formatCode="#,##0.00&quot; &quot;;&quot;(&quot;#,##0.00&quot;)&quot;;&quot;-&quot;#&quot; &quot;;@&quot; &quot;"/>
  </numFmts>
  <fonts count="63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.5"/>
      <name val="Times New Roman"/>
      <family val="1"/>
    </font>
    <font>
      <sz val="11.5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FF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Arial1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color theme="1"/>
      <name val="Arial2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theme="1"/>
      <name val="Times New Roman"/>
      <family val="1"/>
    </font>
    <font>
      <b/>
      <sz val="11.5"/>
      <name val="Arial"/>
      <family val="2"/>
    </font>
    <font>
      <sz val="10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66">
    <xf numFmtId="0" fontId="0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6" fillId="7" borderId="0" applyNumberFormat="0" applyBorder="0" applyAlignment="0" applyProtection="0"/>
    <xf numFmtId="0" fontId="7" fillId="10" borderId="1" applyNumberFormat="0" applyAlignment="0" applyProtection="0"/>
    <xf numFmtId="0" fontId="8" fillId="19" borderId="2" applyNumberFormat="0" applyAlignment="0" applyProtection="0"/>
    <xf numFmtId="0" fontId="9" fillId="0" borderId="3" applyNumberFormat="0" applyFill="0" applyAlignment="0" applyProtection="0"/>
    <xf numFmtId="0" fontId="2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23" borderId="0" applyNumberFormat="0" applyBorder="0" applyAlignment="0" applyProtection="0"/>
    <xf numFmtId="0" fontId="10" fillId="2" borderId="1" applyNumberFormat="0" applyAlignment="0" applyProtection="0"/>
    <xf numFmtId="0" fontId="26" fillId="24" borderId="0"/>
    <xf numFmtId="0" fontId="26" fillId="25" borderId="0"/>
    <xf numFmtId="0" fontId="26" fillId="26" borderId="0"/>
    <xf numFmtId="0" fontId="26" fillId="27" borderId="0"/>
    <xf numFmtId="0" fontId="26" fillId="28" borderId="0"/>
    <xf numFmtId="0" fontId="26" fillId="29" borderId="0"/>
    <xf numFmtId="0" fontId="26" fillId="30" borderId="0"/>
    <xf numFmtId="0" fontId="26" fillId="31" borderId="0"/>
    <xf numFmtId="0" fontId="26" fillId="32" borderId="0"/>
    <xf numFmtId="0" fontId="26" fillId="27" borderId="0"/>
    <xf numFmtId="0" fontId="26" fillId="30" borderId="0"/>
    <xf numFmtId="0" fontId="26" fillId="33" borderId="0"/>
    <xf numFmtId="0" fontId="27" fillId="34" borderId="0"/>
    <xf numFmtId="0" fontId="27" fillId="31" borderId="0"/>
    <xf numFmtId="0" fontId="27" fillId="32" borderId="0"/>
    <xf numFmtId="0" fontId="27" fillId="35" borderId="0"/>
    <xf numFmtId="0" fontId="27" fillId="36" borderId="0"/>
    <xf numFmtId="0" fontId="27" fillId="37" borderId="0"/>
    <xf numFmtId="0" fontId="27" fillId="38" borderId="0"/>
    <xf numFmtId="0" fontId="27" fillId="39" borderId="0"/>
    <xf numFmtId="0" fontId="27" fillId="40" borderId="0"/>
    <xf numFmtId="0" fontId="27" fillId="35" borderId="0"/>
    <xf numFmtId="0" fontId="27" fillId="36" borderId="0"/>
    <xf numFmtId="0" fontId="27" fillId="41" borderId="0"/>
    <xf numFmtId="0" fontId="28" fillId="25" borderId="0"/>
    <xf numFmtId="0" fontId="29" fillId="42" borderId="19"/>
    <xf numFmtId="0" fontId="30" fillId="43" borderId="0"/>
    <xf numFmtId="169" fontId="31" fillId="0" borderId="0"/>
    <xf numFmtId="169" fontId="31" fillId="0" borderId="0"/>
    <xf numFmtId="0" fontId="32" fillId="0" borderId="0"/>
    <xf numFmtId="0" fontId="33" fillId="26" borderId="0"/>
    <xf numFmtId="0" fontId="34" fillId="0" borderId="20"/>
    <xf numFmtId="0" fontId="35" fillId="0" borderId="21"/>
    <xf numFmtId="0" fontId="36" fillId="0" borderId="22"/>
    <xf numFmtId="0" fontId="36" fillId="0" borderId="0"/>
    <xf numFmtId="0" fontId="37" fillId="29" borderId="19"/>
    <xf numFmtId="0" fontId="38" fillId="0" borderId="0"/>
    <xf numFmtId="0" fontId="39" fillId="44" borderId="0"/>
    <xf numFmtId="0" fontId="31" fillId="45" borderId="23"/>
    <xf numFmtId="0" fontId="40" fillId="42" borderId="24"/>
    <xf numFmtId="9" fontId="31" fillId="0" borderId="0"/>
    <xf numFmtId="0" fontId="41" fillId="0" borderId="0"/>
    <xf numFmtId="0" fontId="42" fillId="0" borderId="25"/>
    <xf numFmtId="0" fontId="43" fillId="0" borderId="0"/>
    <xf numFmtId="169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11" fillId="5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12" borderId="0" applyNumberFormat="0" applyBorder="0" applyAlignment="0" applyProtection="0"/>
    <xf numFmtId="0" fontId="4" fillId="0" borderId="0"/>
    <xf numFmtId="0" fontId="46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6" borderId="4" applyNumberFormat="0" applyFont="0" applyAlignment="0" applyProtection="0"/>
    <xf numFmtId="0" fontId="13" fillId="0" borderId="6" applyNumberFormat="0" applyFont="0" applyBorder="0" applyAlignmen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7" fillId="0" borderId="0"/>
    <xf numFmtId="168" fontId="47" fillId="0" borderId="0"/>
    <xf numFmtId="0" fontId="14" fillId="10" borderId="5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164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56" fillId="0" borderId="0" applyFont="0" applyFill="0" applyBorder="0" applyAlignment="0" applyProtection="0"/>
  </cellStyleXfs>
  <cellXfs count="185">
    <xf numFmtId="0" fontId="0" fillId="0" borderId="0" xfId="0"/>
    <xf numFmtId="0" fontId="49" fillId="0" borderId="0" xfId="0" applyFont="1" applyFill="1" applyAlignment="1">
      <alignment vertical="center"/>
    </xf>
    <xf numFmtId="0" fontId="48" fillId="0" borderId="12" xfId="109" applyFont="1" applyFill="1" applyBorder="1" applyAlignment="1">
      <alignment horizontal="left" vertical="center" wrapText="1"/>
    </xf>
    <xf numFmtId="165" fontId="49" fillId="0" borderId="0" xfId="0" applyNumberFormat="1" applyFont="1" applyFill="1" applyAlignment="1">
      <alignment vertical="center"/>
    </xf>
    <xf numFmtId="0" fontId="49" fillId="0" borderId="0" xfId="94" applyFont="1" applyFill="1" applyProtection="1"/>
    <xf numFmtId="0" fontId="48" fillId="0" borderId="0" xfId="109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 wrapText="1"/>
    </xf>
    <xf numFmtId="0" fontId="49" fillId="0" borderId="0" xfId="158" applyNumberFormat="1" applyFont="1" applyFill="1" applyAlignment="1">
      <alignment horizontal="right" vertical="center"/>
    </xf>
    <xf numFmtId="0" fontId="23" fillId="0" borderId="14" xfId="109" applyFont="1" applyFill="1" applyBorder="1" applyAlignment="1">
      <alignment vertical="center" wrapText="1"/>
    </xf>
    <xf numFmtId="0" fontId="50" fillId="0" borderId="0" xfId="109" applyFont="1" applyFill="1" applyBorder="1" applyAlignment="1">
      <alignment vertical="center"/>
    </xf>
    <xf numFmtId="166" fontId="50" fillId="0" borderId="0" xfId="79" applyFont="1" applyFill="1" applyBorder="1" applyAlignment="1">
      <alignment vertical="center"/>
    </xf>
    <xf numFmtId="43" fontId="50" fillId="0" borderId="0" xfId="158" applyNumberFormat="1" applyFont="1" applyFill="1" applyBorder="1" applyAlignment="1">
      <alignment horizontal="right" vertical="center"/>
    </xf>
    <xf numFmtId="0" fontId="50" fillId="0" borderId="0" xfId="109" applyFont="1" applyFill="1" applyBorder="1" applyAlignment="1">
      <alignment vertical="center" wrapText="1"/>
    </xf>
    <xf numFmtId="0" fontId="51" fillId="0" borderId="0" xfId="0" applyFont="1" applyFill="1" applyAlignment="1">
      <alignment vertical="center"/>
    </xf>
    <xf numFmtId="165" fontId="51" fillId="0" borderId="0" xfId="0" applyNumberFormat="1" applyFont="1" applyFill="1" applyAlignment="1">
      <alignment vertical="center"/>
    </xf>
    <xf numFmtId="0" fontId="50" fillId="47" borderId="12" xfId="109" applyFont="1" applyFill="1" applyBorder="1" applyAlignment="1">
      <alignment vertical="center" wrapText="1"/>
    </xf>
    <xf numFmtId="0" fontId="50" fillId="47" borderId="11" xfId="109" applyFont="1" applyFill="1" applyBorder="1" applyAlignment="1">
      <alignment vertical="center"/>
    </xf>
    <xf numFmtId="0" fontId="50" fillId="47" borderId="12" xfId="109" applyFont="1" applyFill="1" applyBorder="1" applyAlignment="1">
      <alignment vertical="center"/>
    </xf>
    <xf numFmtId="166" fontId="50" fillId="47" borderId="12" xfId="79" applyFont="1" applyFill="1" applyBorder="1" applyAlignment="1">
      <alignment vertical="center"/>
    </xf>
    <xf numFmtId="0" fontId="50" fillId="0" borderId="12" xfId="0" applyFont="1" applyFill="1" applyBorder="1" applyAlignment="1">
      <alignment vertical="center"/>
    </xf>
    <xf numFmtId="0" fontId="53" fillId="0" borderId="0" xfId="109" applyFont="1" applyFill="1" applyBorder="1" applyAlignment="1">
      <alignment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23" fillId="0" borderId="13" xfId="158" applyNumberFormat="1" applyFont="1" applyFill="1" applyBorder="1" applyAlignment="1">
      <alignment horizontal="right" vertical="center"/>
    </xf>
    <xf numFmtId="0" fontId="51" fillId="0" borderId="13" xfId="158" applyNumberFormat="1" applyFont="1" applyFill="1" applyBorder="1" applyAlignment="1">
      <alignment horizontal="right" vertical="center"/>
    </xf>
    <xf numFmtId="0" fontId="51" fillId="0" borderId="0" xfId="158" applyNumberFormat="1" applyFont="1" applyFill="1" applyAlignment="1">
      <alignment horizontal="right" vertical="center"/>
    </xf>
    <xf numFmtId="0" fontId="51" fillId="0" borderId="0" xfId="158" applyNumberFormat="1" applyFont="1" applyFill="1" applyBorder="1" applyAlignment="1">
      <alignment horizontal="right" vertical="center"/>
    </xf>
    <xf numFmtId="165" fontId="50" fillId="0" borderId="0" xfId="94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4" fillId="0" borderId="0" xfId="0" applyFont="1" applyAlignment="1">
      <alignment horizontal="center"/>
    </xf>
    <xf numFmtId="2" fontId="49" fillId="0" borderId="0" xfId="0" applyNumberFormat="1" applyFont="1" applyFill="1" applyAlignment="1">
      <alignment vertical="center"/>
    </xf>
    <xf numFmtId="166" fontId="52" fillId="46" borderId="0" xfId="79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22" fillId="0" borderId="14" xfId="158" applyNumberFormat="1" applyFont="1" applyFill="1" applyBorder="1" applyAlignment="1">
      <alignment horizontal="right" vertical="center"/>
    </xf>
    <xf numFmtId="0" fontId="48" fillId="0" borderId="15" xfId="109" applyFont="1" applyFill="1" applyBorder="1" applyAlignment="1">
      <alignment horizontal="center" vertical="center"/>
    </xf>
    <xf numFmtId="0" fontId="48" fillId="0" borderId="29" xfId="109" applyFont="1" applyFill="1" applyBorder="1" applyAlignment="1">
      <alignment horizontal="center" vertical="center" wrapText="1"/>
    </xf>
    <xf numFmtId="0" fontId="50" fillId="47" borderId="34" xfId="109" applyFont="1" applyFill="1" applyBorder="1" applyAlignment="1">
      <alignment horizontal="center" vertical="center" wrapText="1"/>
    </xf>
    <xf numFmtId="0" fontId="50" fillId="47" borderId="26" xfId="109" applyFont="1" applyFill="1" applyBorder="1" applyAlignment="1">
      <alignment vertical="center"/>
    </xf>
    <xf numFmtId="165" fontId="48" fillId="0" borderId="26" xfId="109" applyNumberFormat="1" applyFont="1" applyFill="1" applyBorder="1" applyAlignment="1">
      <alignment horizontal="center" vertical="center"/>
    </xf>
    <xf numFmtId="0" fontId="50" fillId="47" borderId="38" xfId="109" applyFont="1" applyFill="1" applyBorder="1" applyAlignment="1">
      <alignment vertical="center"/>
    </xf>
    <xf numFmtId="0" fontId="50" fillId="47" borderId="40" xfId="109" applyFont="1" applyFill="1" applyBorder="1" applyAlignment="1">
      <alignment vertical="center" wrapText="1"/>
    </xf>
    <xf numFmtId="4" fontId="23" fillId="0" borderId="31" xfId="79" applyNumberFormat="1" applyFont="1" applyFill="1" applyBorder="1" applyAlignment="1">
      <alignment vertical="center"/>
    </xf>
    <xf numFmtId="4" fontId="50" fillId="47" borderId="31" xfId="79" applyNumberFormat="1" applyFont="1" applyFill="1" applyBorder="1" applyAlignment="1">
      <alignment vertical="center"/>
    </xf>
    <xf numFmtId="4" fontId="50" fillId="47" borderId="42" xfId="79" applyNumberFormat="1" applyFont="1" applyFill="1" applyBorder="1" applyAlignment="1">
      <alignment vertical="center"/>
    </xf>
    <xf numFmtId="4" fontId="50" fillId="47" borderId="32" xfId="79" applyNumberFormat="1" applyFont="1" applyFill="1" applyBorder="1" applyAlignment="1">
      <alignment vertical="center"/>
    </xf>
    <xf numFmtId="0" fontId="58" fillId="0" borderId="0" xfId="109" applyFont="1" applyFill="1" applyBorder="1" applyAlignment="1">
      <alignment vertical="center"/>
    </xf>
    <xf numFmtId="165" fontId="59" fillId="0" borderId="11" xfId="109" applyNumberFormat="1" applyFont="1" applyFill="1" applyBorder="1" applyAlignment="1">
      <alignment horizontal="center" vertical="center"/>
    </xf>
    <xf numFmtId="0" fontId="59" fillId="0" borderId="12" xfId="109" applyFont="1" applyFill="1" applyBorder="1" applyAlignment="1">
      <alignment horizontal="left" vertical="center" wrapText="1"/>
    </xf>
    <xf numFmtId="0" fontId="59" fillId="0" borderId="12" xfId="109" applyFont="1" applyFill="1" applyBorder="1" applyAlignment="1">
      <alignment horizontal="center" vertical="center"/>
    </xf>
    <xf numFmtId="0" fontId="59" fillId="0" borderId="15" xfId="109" applyFont="1" applyFill="1" applyBorder="1" applyAlignment="1">
      <alignment horizontal="center" vertical="center" wrapText="1"/>
    </xf>
    <xf numFmtId="0" fontId="59" fillId="0" borderId="13" xfId="158" applyNumberFormat="1" applyFont="1" applyFill="1" applyBorder="1" applyAlignment="1">
      <alignment horizontal="right" vertical="center" wrapText="1"/>
    </xf>
    <xf numFmtId="165" fontId="23" fillId="0" borderId="14" xfId="109" applyNumberFormat="1" applyFont="1" applyFill="1" applyBorder="1" applyAlignment="1">
      <alignment horizontal="center" vertical="center" wrapText="1"/>
    </xf>
    <xf numFmtId="166" fontId="23" fillId="0" borderId="16" xfId="79" applyFont="1" applyFill="1" applyBorder="1" applyAlignment="1">
      <alignment vertical="center"/>
    </xf>
    <xf numFmtId="166" fontId="23" fillId="0" borderId="11" xfId="79" applyFont="1" applyFill="1" applyBorder="1" applyAlignment="1">
      <alignment vertical="center"/>
    </xf>
    <xf numFmtId="0" fontId="22" fillId="0" borderId="11" xfId="109" applyFont="1" applyFill="1" applyBorder="1" applyAlignment="1">
      <alignment vertical="center"/>
    </xf>
    <xf numFmtId="0" fontId="22" fillId="0" borderId="12" xfId="109" applyFont="1" applyFill="1" applyBorder="1" applyAlignment="1">
      <alignment vertical="center" wrapText="1"/>
    </xf>
    <xf numFmtId="166" fontId="23" fillId="0" borderId="12" xfId="79" applyFont="1" applyFill="1" applyBorder="1" applyAlignment="1">
      <alignment vertical="center"/>
    </xf>
    <xf numFmtId="166" fontId="22" fillId="0" borderId="11" xfId="79" applyFont="1" applyFill="1" applyBorder="1" applyAlignment="1">
      <alignment vertical="center"/>
    </xf>
    <xf numFmtId="1" fontId="22" fillId="0" borderId="11" xfId="109" applyNumberFormat="1" applyFont="1" applyFill="1" applyBorder="1" applyAlignment="1">
      <alignment horizontal="center" vertical="center" wrapText="1"/>
    </xf>
    <xf numFmtId="0" fontId="23" fillId="0" borderId="12" xfId="109" applyFont="1" applyFill="1" applyBorder="1" applyAlignment="1">
      <alignment horizontal="center" vertical="center"/>
    </xf>
    <xf numFmtId="165" fontId="23" fillId="0" borderId="14" xfId="109" applyNumberFormat="1" applyFont="1" applyFill="1" applyBorder="1" applyAlignment="1">
      <alignment horizontal="left" vertical="center" wrapText="1"/>
    </xf>
    <xf numFmtId="0" fontId="22" fillId="0" borderId="15" xfId="109" applyFont="1" applyFill="1" applyBorder="1" applyAlignment="1">
      <alignment vertical="center"/>
    </xf>
    <xf numFmtId="166" fontId="22" fillId="0" borderId="15" xfId="79" applyFont="1" applyFill="1" applyBorder="1" applyAlignment="1">
      <alignment vertical="center"/>
    </xf>
    <xf numFmtId="165" fontId="22" fillId="47" borderId="17" xfId="109" applyNumberFormat="1" applyFont="1" applyFill="1" applyBorder="1" applyAlignment="1">
      <alignment horizontal="center" vertical="center"/>
    </xf>
    <xf numFmtId="165" fontId="50" fillId="0" borderId="45" xfId="94" applyNumberFormat="1" applyFont="1" applyFill="1" applyBorder="1" applyAlignment="1">
      <alignment horizontal="left" vertical="center"/>
    </xf>
    <xf numFmtId="0" fontId="50" fillId="0" borderId="45" xfId="109" applyFont="1" applyFill="1" applyBorder="1" applyAlignment="1">
      <alignment horizontal="left" vertical="center"/>
    </xf>
    <xf numFmtId="0" fontId="50" fillId="0" borderId="0" xfId="109" applyFont="1" applyFill="1" applyBorder="1" applyAlignment="1">
      <alignment horizontal="left" vertical="center"/>
    </xf>
    <xf numFmtId="0" fontId="50" fillId="46" borderId="0" xfId="0" applyFont="1" applyFill="1" applyBorder="1" applyAlignment="1">
      <alignment horizontal="left" vertical="center" wrapText="1"/>
    </xf>
    <xf numFmtId="0" fontId="23" fillId="0" borderId="43" xfId="158" applyNumberFormat="1" applyFont="1" applyFill="1" applyBorder="1" applyAlignment="1">
      <alignment horizontal="right" vertical="center"/>
    </xf>
    <xf numFmtId="4" fontId="23" fillId="0" borderId="16" xfId="79" applyNumberFormat="1" applyFont="1" applyFill="1" applyBorder="1" applyAlignment="1">
      <alignment vertical="center"/>
    </xf>
    <xf numFmtId="4" fontId="23" fillId="0" borderId="12" xfId="79" applyNumberFormat="1" applyFont="1" applyFill="1" applyBorder="1" applyAlignment="1">
      <alignment vertical="center"/>
    </xf>
    <xf numFmtId="2" fontId="51" fillId="0" borderId="0" xfId="0" applyNumberFormat="1" applyFont="1" applyFill="1" applyAlignment="1">
      <alignment vertical="center"/>
    </xf>
    <xf numFmtId="2" fontId="50" fillId="0" borderId="47" xfId="94" applyNumberFormat="1" applyFont="1" applyFill="1" applyBorder="1" applyAlignment="1">
      <alignment horizontal="left" vertical="center"/>
    </xf>
    <xf numFmtId="2" fontId="50" fillId="0" borderId="47" xfId="109" applyNumberFormat="1" applyFont="1" applyFill="1" applyBorder="1" applyAlignment="1">
      <alignment horizontal="left" vertical="center"/>
    </xf>
    <xf numFmtId="2" fontId="50" fillId="46" borderId="47" xfId="109" applyNumberFormat="1" applyFont="1" applyFill="1" applyBorder="1" applyAlignment="1">
      <alignment horizontal="left" vertical="center"/>
    </xf>
    <xf numFmtId="2" fontId="50" fillId="46" borderId="0" xfId="109" applyNumberFormat="1" applyFont="1" applyFill="1" applyBorder="1" applyAlignment="1">
      <alignment horizontal="left" vertical="center"/>
    </xf>
    <xf numFmtId="2" fontId="48" fillId="0" borderId="0" xfId="109" applyNumberFormat="1" applyFont="1" applyFill="1" applyBorder="1" applyAlignment="1">
      <alignment horizontal="center" vertical="center"/>
    </xf>
    <xf numFmtId="2" fontId="59" fillId="0" borderId="15" xfId="0" applyNumberFormat="1" applyFont="1" applyFill="1" applyBorder="1" applyAlignment="1">
      <alignment horizontal="center" vertical="center"/>
    </xf>
    <xf numFmtId="2" fontId="23" fillId="0" borderId="14" xfId="158" applyNumberFormat="1" applyFont="1" applyFill="1" applyBorder="1" applyAlignment="1">
      <alignment vertical="center"/>
    </xf>
    <xf numFmtId="2" fontId="23" fillId="0" borderId="12" xfId="158" applyNumberFormat="1" applyFont="1" applyFill="1" applyBorder="1" applyAlignment="1">
      <alignment vertical="center"/>
    </xf>
    <xf numFmtId="2" fontId="22" fillId="0" borderId="15" xfId="109" applyNumberFormat="1" applyFont="1" applyFill="1" applyBorder="1" applyAlignment="1">
      <alignment vertical="center"/>
    </xf>
    <xf numFmtId="2" fontId="50" fillId="47" borderId="12" xfId="109" applyNumberFormat="1" applyFont="1" applyFill="1" applyBorder="1" applyAlignment="1">
      <alignment vertical="center"/>
    </xf>
    <xf numFmtId="2" fontId="50" fillId="0" borderId="0" xfId="109" applyNumberFormat="1" applyFont="1" applyFill="1" applyBorder="1" applyAlignment="1">
      <alignment vertical="center"/>
    </xf>
    <xf numFmtId="4" fontId="49" fillId="0" borderId="0" xfId="0" applyNumberFormat="1" applyFont="1" applyFill="1" applyAlignment="1">
      <alignment horizontal="right" vertical="center"/>
    </xf>
    <xf numFmtId="4" fontId="51" fillId="0" borderId="0" xfId="0" applyNumberFormat="1" applyFont="1" applyFill="1" applyAlignment="1">
      <alignment horizontal="right" vertical="center"/>
    </xf>
    <xf numFmtId="4" fontId="50" fillId="0" borderId="11" xfId="0" applyNumberFormat="1" applyFont="1" applyFill="1" applyBorder="1" applyAlignment="1">
      <alignment horizontal="right" vertical="center"/>
    </xf>
    <xf numFmtId="4" fontId="50" fillId="46" borderId="0" xfId="0" applyNumberFormat="1" applyFont="1" applyFill="1" applyBorder="1" applyAlignment="1">
      <alignment horizontal="right" vertical="center" wrapText="1"/>
    </xf>
    <xf numFmtId="4" fontId="48" fillId="0" borderId="0" xfId="109" applyNumberFormat="1" applyFont="1" applyFill="1" applyBorder="1" applyAlignment="1">
      <alignment horizontal="right" vertical="center"/>
    </xf>
    <xf numFmtId="4" fontId="59" fillId="0" borderId="15" xfId="109" applyNumberFormat="1" applyFont="1" applyFill="1" applyBorder="1" applyAlignment="1">
      <alignment horizontal="right" vertical="center" wrapText="1"/>
    </xf>
    <xf numFmtId="4" fontId="22" fillId="0" borderId="15" xfId="79" applyNumberFormat="1" applyFont="1" applyFill="1" applyBorder="1" applyAlignment="1">
      <alignment horizontal="right" vertical="center"/>
    </xf>
    <xf numFmtId="4" fontId="50" fillId="47" borderId="12" xfId="79" applyNumberFormat="1" applyFont="1" applyFill="1" applyBorder="1" applyAlignment="1">
      <alignment horizontal="right" vertical="center"/>
    </xf>
    <xf numFmtId="4" fontId="50" fillId="0" borderId="0" xfId="79" applyNumberFormat="1" applyFont="1" applyFill="1" applyBorder="1" applyAlignment="1">
      <alignment horizontal="right" vertical="center"/>
    </xf>
    <xf numFmtId="165" fontId="23" fillId="0" borderId="43" xfId="109" applyNumberFormat="1" applyFont="1" applyFill="1" applyBorder="1" applyAlignment="1">
      <alignment horizontal="center" vertical="center" wrapText="1"/>
    </xf>
    <xf numFmtId="2" fontId="23" fillId="0" borderId="43" xfId="158" applyNumberFormat="1" applyFont="1" applyFill="1" applyBorder="1" applyAlignment="1">
      <alignment vertical="center"/>
    </xf>
    <xf numFmtId="0" fontId="22" fillId="0" borderId="46" xfId="109" applyFont="1" applyFill="1" applyBorder="1" applyAlignment="1">
      <alignment vertical="center" wrapText="1"/>
    </xf>
    <xf numFmtId="2" fontId="23" fillId="0" borderId="43" xfId="109" applyNumberFormat="1" applyFont="1" applyFill="1" applyBorder="1" applyAlignment="1">
      <alignment horizontal="right" vertical="center" wrapText="1"/>
    </xf>
    <xf numFmtId="0" fontId="22" fillId="0" borderId="45" xfId="109" applyFont="1" applyFill="1" applyBorder="1" applyAlignment="1">
      <alignment vertical="center"/>
    </xf>
    <xf numFmtId="0" fontId="22" fillId="0" borderId="44" xfId="109" applyFont="1" applyFill="1" applyBorder="1" applyAlignment="1">
      <alignment vertical="center"/>
    </xf>
    <xf numFmtId="2" fontId="22" fillId="0" borderId="44" xfId="109" applyNumberFormat="1" applyFont="1" applyFill="1" applyBorder="1" applyAlignment="1">
      <alignment vertical="center"/>
    </xf>
    <xf numFmtId="4" fontId="22" fillId="0" borderId="44" xfId="79" applyNumberFormat="1" applyFont="1" applyFill="1" applyBorder="1" applyAlignment="1">
      <alignment horizontal="right" vertical="center"/>
    </xf>
    <xf numFmtId="166" fontId="22" fillId="0" borderId="44" xfId="79" applyFont="1" applyFill="1" applyBorder="1" applyAlignment="1">
      <alignment vertical="center"/>
    </xf>
    <xf numFmtId="166" fontId="22" fillId="0" borderId="45" xfId="79" applyFont="1" applyFill="1" applyBorder="1" applyAlignment="1">
      <alignment vertical="center"/>
    </xf>
    <xf numFmtId="0" fontId="22" fillId="0" borderId="47" xfId="158" applyNumberFormat="1" applyFont="1" applyFill="1" applyBorder="1" applyAlignment="1">
      <alignment horizontal="right" vertical="center"/>
    </xf>
    <xf numFmtId="0" fontId="23" fillId="49" borderId="14" xfId="109" applyFont="1" applyFill="1" applyBorder="1" applyAlignment="1">
      <alignment vertical="center" wrapText="1"/>
    </xf>
    <xf numFmtId="165" fontId="22" fillId="47" borderId="18" xfId="109" applyNumberFormat="1" applyFont="1" applyFill="1" applyBorder="1" applyAlignment="1">
      <alignment horizontal="center" vertical="center"/>
    </xf>
    <xf numFmtId="165" fontId="59" fillId="0" borderId="46" xfId="109" applyNumberFormat="1" applyFont="1" applyFill="1" applyBorder="1" applyAlignment="1">
      <alignment horizontal="center" vertical="center"/>
    </xf>
    <xf numFmtId="0" fontId="22" fillId="0" borderId="46" xfId="109" applyFont="1" applyFill="1" applyBorder="1" applyAlignment="1">
      <alignment vertical="center"/>
    </xf>
    <xf numFmtId="1" fontId="22" fillId="0" borderId="46" xfId="109" applyNumberFormat="1" applyFont="1" applyFill="1" applyBorder="1" applyAlignment="1">
      <alignment horizontal="center" vertical="center" wrapText="1"/>
    </xf>
    <xf numFmtId="0" fontId="50" fillId="47" borderId="46" xfId="109" applyFont="1" applyFill="1" applyBorder="1" applyAlignment="1">
      <alignment vertical="center"/>
    </xf>
    <xf numFmtId="165" fontId="23" fillId="49" borderId="43" xfId="109" applyNumberFormat="1" applyFont="1" applyFill="1" applyBorder="1" applyAlignment="1">
      <alignment horizontal="center" vertical="center" wrapText="1"/>
    </xf>
    <xf numFmtId="0" fontId="0" fillId="49" borderId="0" xfId="0" applyFill="1"/>
    <xf numFmtId="0" fontId="49" fillId="50" borderId="0" xfId="0" applyFont="1" applyFill="1" applyAlignment="1">
      <alignment vertical="center"/>
    </xf>
    <xf numFmtId="1" fontId="51" fillId="48" borderId="30" xfId="109" applyNumberFormat="1" applyFont="1" applyFill="1" applyBorder="1" applyAlignment="1">
      <alignment horizontal="center" vertical="center" wrapText="1"/>
    </xf>
    <xf numFmtId="10" fontId="23" fillId="48" borderId="11" xfId="165" applyNumberFormat="1" applyFont="1" applyFill="1" applyBorder="1" applyAlignment="1">
      <alignment horizontal="center" vertical="center"/>
    </xf>
    <xf numFmtId="165" fontId="51" fillId="48" borderId="14" xfId="109" applyNumberFormat="1" applyFont="1" applyFill="1" applyBorder="1" applyAlignment="1">
      <alignment horizontal="left" vertical="center" wrapText="1"/>
    </xf>
    <xf numFmtId="4" fontId="23" fillId="48" borderId="14" xfId="79" applyNumberFormat="1" applyFont="1" applyFill="1" applyBorder="1" applyAlignment="1">
      <alignment horizontal="center" vertical="center" wrapText="1"/>
    </xf>
    <xf numFmtId="9" fontId="51" fillId="0" borderId="0" xfId="0" applyNumberFormat="1" applyFont="1" applyFill="1" applyAlignment="1">
      <alignment vertical="center"/>
    </xf>
    <xf numFmtId="9" fontId="48" fillId="0" borderId="0" xfId="109" applyNumberFormat="1" applyFont="1" applyFill="1" applyBorder="1" applyAlignment="1">
      <alignment horizontal="center" vertical="center"/>
    </xf>
    <xf numFmtId="9" fontId="50" fillId="47" borderId="33" xfId="109" applyNumberFormat="1" applyFont="1" applyFill="1" applyBorder="1" applyAlignment="1">
      <alignment horizontal="center" vertical="center"/>
    </xf>
    <xf numFmtId="9" fontId="48" fillId="0" borderId="28" xfId="109" applyNumberFormat="1" applyFont="1" applyFill="1" applyBorder="1" applyAlignment="1">
      <alignment horizontal="center" vertical="center"/>
    </xf>
    <xf numFmtId="9" fontId="23" fillId="0" borderId="27" xfId="165" applyNumberFormat="1" applyFont="1" applyFill="1" applyBorder="1" applyAlignment="1">
      <alignment horizontal="center" vertical="center" wrapText="1"/>
    </xf>
    <xf numFmtId="9" fontId="50" fillId="47" borderId="26" xfId="109" applyNumberFormat="1" applyFont="1" applyFill="1" applyBorder="1" applyAlignment="1">
      <alignment vertical="center"/>
    </xf>
    <xf numFmtId="9" fontId="50" fillId="47" borderId="37" xfId="109" applyNumberFormat="1" applyFont="1" applyFill="1" applyBorder="1" applyAlignment="1">
      <alignment vertical="center"/>
    </xf>
    <xf numFmtId="9" fontId="50" fillId="0" borderId="0" xfId="109" applyNumberFormat="1" applyFont="1" applyFill="1" applyBorder="1" applyAlignment="1">
      <alignment vertical="center"/>
    </xf>
    <xf numFmtId="9" fontId="49" fillId="0" borderId="0" xfId="0" applyNumberFormat="1" applyFont="1" applyFill="1" applyAlignment="1">
      <alignment vertical="center"/>
    </xf>
    <xf numFmtId="9" fontId="50" fillId="0" borderId="0" xfId="79" applyNumberFormat="1" applyFont="1" applyFill="1" applyBorder="1" applyAlignment="1">
      <alignment vertical="center"/>
    </xf>
    <xf numFmtId="9" fontId="52" fillId="46" borderId="0" xfId="79" applyNumberFormat="1" applyFont="1" applyFill="1" applyBorder="1" applyAlignment="1">
      <alignment horizontal="center" vertical="center"/>
    </xf>
    <xf numFmtId="4" fontId="23" fillId="0" borderId="12" xfId="79" applyNumberFormat="1" applyFont="1" applyFill="1" applyBorder="1" applyAlignment="1">
      <alignment horizontal="right" vertical="center"/>
    </xf>
    <xf numFmtId="4" fontId="23" fillId="0" borderId="43" xfId="79" applyNumberFormat="1" applyFont="1" applyFill="1" applyBorder="1" applyAlignment="1">
      <alignment horizontal="right" vertical="center"/>
    </xf>
    <xf numFmtId="0" fontId="60" fillId="0" borderId="0" xfId="0" applyFont="1" applyFill="1" applyAlignment="1">
      <alignment horizontal="left"/>
    </xf>
    <xf numFmtId="165" fontId="23" fillId="0" borderId="14" xfId="109" applyNumberFormat="1" applyFont="1" applyFill="1" applyBorder="1" applyAlignment="1">
      <alignment horizontal="right" vertical="center" wrapText="1"/>
    </xf>
    <xf numFmtId="0" fontId="23" fillId="0" borderId="14" xfId="109" applyFont="1" applyFill="1" applyBorder="1" applyAlignment="1">
      <alignment horizontal="right" vertical="center" wrapText="1"/>
    </xf>
    <xf numFmtId="0" fontId="23" fillId="46" borderId="14" xfId="109" applyFont="1" applyFill="1" applyBorder="1" applyAlignment="1">
      <alignment vertical="center" wrapText="1"/>
    </xf>
    <xf numFmtId="4" fontId="23" fillId="46" borderId="12" xfId="79" applyNumberFormat="1" applyFont="1" applyFill="1" applyBorder="1" applyAlignment="1">
      <alignment horizontal="right" vertical="center"/>
    </xf>
    <xf numFmtId="2" fontId="23" fillId="46" borderId="43" xfId="158" applyNumberFormat="1" applyFont="1" applyFill="1" applyBorder="1" applyAlignment="1">
      <alignment vertical="center"/>
    </xf>
    <xf numFmtId="166" fontId="23" fillId="46" borderId="16" xfId="79" applyFont="1" applyFill="1" applyBorder="1" applyAlignment="1">
      <alignment vertical="center"/>
    </xf>
    <xf numFmtId="166" fontId="23" fillId="46" borderId="11" xfId="79" applyFont="1" applyFill="1" applyBorder="1" applyAlignment="1">
      <alignment vertical="center"/>
    </xf>
    <xf numFmtId="0" fontId="23" fillId="46" borderId="43" xfId="158" applyNumberFormat="1" applyFont="1" applyFill="1" applyBorder="1" applyAlignment="1">
      <alignment horizontal="right" vertical="center"/>
    </xf>
    <xf numFmtId="4" fontId="23" fillId="46" borderId="43" xfId="79" applyNumberFormat="1" applyFont="1" applyFill="1" applyBorder="1" applyAlignment="1">
      <alignment horizontal="right" vertical="center"/>
    </xf>
    <xf numFmtId="166" fontId="52" fillId="46" borderId="0" xfId="79" applyFont="1" applyFill="1" applyBorder="1" applyAlignment="1">
      <alignment horizontal="center" vertical="center"/>
    </xf>
    <xf numFmtId="166" fontId="50" fillId="47" borderId="45" xfId="79" quotePrefix="1" applyFont="1" applyFill="1" applyBorder="1" applyAlignment="1">
      <alignment horizontal="center" vertical="center"/>
    </xf>
    <xf numFmtId="166" fontId="50" fillId="47" borderId="47" xfId="79" quotePrefix="1" applyFont="1" applyFill="1" applyBorder="1" applyAlignment="1">
      <alignment horizontal="center" vertical="center"/>
    </xf>
    <xf numFmtId="0" fontId="22" fillId="46" borderId="45" xfId="0" applyFont="1" applyFill="1" applyBorder="1" applyAlignment="1">
      <alignment horizontal="center" vertical="center" wrapText="1"/>
    </xf>
    <xf numFmtId="0" fontId="22" fillId="46" borderId="46" xfId="0" applyFont="1" applyFill="1" applyBorder="1" applyAlignment="1">
      <alignment horizontal="center" vertical="center" wrapText="1"/>
    </xf>
    <xf numFmtId="0" fontId="22" fillId="46" borderId="47" xfId="0" applyFont="1" applyFill="1" applyBorder="1" applyAlignment="1">
      <alignment horizontal="center" vertical="center" wrapText="1"/>
    </xf>
    <xf numFmtId="0" fontId="53" fillId="0" borderId="0" xfId="109" applyFont="1" applyFill="1" applyBorder="1" applyAlignment="1">
      <alignment horizontal="center" vertical="center"/>
    </xf>
    <xf numFmtId="10" fontId="50" fillId="46" borderId="11" xfId="0" applyNumberFormat="1" applyFont="1" applyFill="1" applyBorder="1" applyAlignment="1">
      <alignment horizontal="left" vertical="center" wrapText="1"/>
    </xf>
    <xf numFmtId="0" fontId="50" fillId="46" borderId="12" xfId="0" applyFont="1" applyFill="1" applyBorder="1" applyAlignment="1">
      <alignment horizontal="left" vertical="center" wrapText="1"/>
    </xf>
    <xf numFmtId="0" fontId="50" fillId="46" borderId="13" xfId="0" applyFont="1" applyFill="1" applyBorder="1" applyAlignment="1">
      <alignment horizontal="left" vertical="center" wrapText="1"/>
    </xf>
    <xf numFmtId="0" fontId="50" fillId="0" borderId="0" xfId="109" applyFont="1" applyFill="1" applyBorder="1" applyAlignment="1">
      <alignment horizontal="center" vertical="center"/>
    </xf>
    <xf numFmtId="165" fontId="22" fillId="47" borderId="17" xfId="109" applyNumberFormat="1" applyFont="1" applyFill="1" applyBorder="1" applyAlignment="1">
      <alignment horizontal="center" vertical="center"/>
    </xf>
    <xf numFmtId="165" fontId="22" fillId="47" borderId="16" xfId="109" applyNumberFormat="1" applyFont="1" applyFill="1" applyBorder="1" applyAlignment="1">
      <alignment horizontal="center" vertical="center"/>
    </xf>
    <xf numFmtId="17" fontId="22" fillId="47" borderId="17" xfId="158" applyNumberFormat="1" applyFont="1" applyFill="1" applyBorder="1" applyAlignment="1">
      <alignment horizontal="center" vertical="center" wrapText="1"/>
    </xf>
    <xf numFmtId="17" fontId="22" fillId="47" borderId="16" xfId="158" applyNumberFormat="1" applyFont="1" applyFill="1" applyBorder="1" applyAlignment="1">
      <alignment horizontal="center" vertical="center" wrapText="1"/>
    </xf>
    <xf numFmtId="0" fontId="22" fillId="47" borderId="17" xfId="109" applyFont="1" applyFill="1" applyBorder="1" applyAlignment="1">
      <alignment horizontal="center" vertical="center" wrapText="1"/>
    </xf>
    <xf numFmtId="0" fontId="22" fillId="47" borderId="16" xfId="109" applyFont="1" applyFill="1" applyBorder="1" applyAlignment="1">
      <alignment horizontal="center" vertical="center" wrapText="1"/>
    </xf>
    <xf numFmtId="4" fontId="22" fillId="47" borderId="17" xfId="109" applyNumberFormat="1" applyFont="1" applyFill="1" applyBorder="1" applyAlignment="1">
      <alignment horizontal="right" vertical="center" wrapText="1"/>
    </xf>
    <xf numFmtId="4" fontId="22" fillId="47" borderId="16" xfId="109" applyNumberFormat="1" applyFont="1" applyFill="1" applyBorder="1" applyAlignment="1">
      <alignment horizontal="right" vertical="center" wrapText="1"/>
    </xf>
    <xf numFmtId="2" fontId="22" fillId="47" borderId="17" xfId="0" applyNumberFormat="1" applyFont="1" applyFill="1" applyBorder="1" applyAlignment="1">
      <alignment horizontal="center" vertical="center"/>
    </xf>
    <xf numFmtId="2" fontId="22" fillId="47" borderId="16" xfId="0" applyNumberFormat="1" applyFont="1" applyFill="1" applyBorder="1" applyAlignment="1">
      <alignment horizontal="center" vertical="center"/>
    </xf>
    <xf numFmtId="0" fontId="22" fillId="47" borderId="17" xfId="109" applyFont="1" applyFill="1" applyBorder="1" applyAlignment="1">
      <alignment horizontal="center" vertical="center"/>
    </xf>
    <xf numFmtId="0" fontId="22" fillId="47" borderId="16" xfId="109" applyFont="1" applyFill="1" applyBorder="1" applyAlignment="1">
      <alignment horizontal="center" vertical="center"/>
    </xf>
    <xf numFmtId="0" fontId="22" fillId="47" borderId="17" xfId="109" applyFont="1" applyFill="1" applyBorder="1" applyAlignment="1">
      <alignment horizontal="left" vertical="center" wrapText="1"/>
    </xf>
    <xf numFmtId="0" fontId="22" fillId="47" borderId="16" xfId="109" applyFont="1" applyFill="1" applyBorder="1" applyAlignment="1">
      <alignment horizontal="left" vertical="center" wrapText="1"/>
    </xf>
    <xf numFmtId="0" fontId="54" fillId="0" borderId="0" xfId="0" applyFont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left" vertical="center" wrapText="1"/>
    </xf>
    <xf numFmtId="4" fontId="50" fillId="0" borderId="45" xfId="0" applyNumberFormat="1" applyFont="1" applyFill="1" applyBorder="1" applyAlignment="1">
      <alignment horizontal="center" vertical="center"/>
    </xf>
    <xf numFmtId="4" fontId="50" fillId="0" borderId="46" xfId="0" applyNumberFormat="1" applyFont="1" applyFill="1" applyBorder="1" applyAlignment="1">
      <alignment horizontal="center" vertical="center"/>
    </xf>
    <xf numFmtId="4" fontId="50" fillId="0" borderId="47" xfId="0" applyNumberFormat="1" applyFont="1" applyFill="1" applyBorder="1" applyAlignment="1">
      <alignment horizontal="center" vertical="center"/>
    </xf>
    <xf numFmtId="0" fontId="50" fillId="47" borderId="51" xfId="109" applyFont="1" applyFill="1" applyBorder="1" applyAlignment="1">
      <alignment horizontal="center" vertical="center"/>
    </xf>
    <xf numFmtId="0" fontId="50" fillId="47" borderId="49" xfId="109" applyFont="1" applyFill="1" applyBorder="1" applyAlignment="1">
      <alignment horizontal="center" vertical="center"/>
    </xf>
    <xf numFmtId="0" fontId="50" fillId="47" borderId="35" xfId="109" applyFont="1" applyFill="1" applyBorder="1" applyAlignment="1">
      <alignment horizontal="center" vertical="center"/>
    </xf>
    <xf numFmtId="0" fontId="50" fillId="47" borderId="36" xfId="109" applyFont="1" applyFill="1" applyBorder="1" applyAlignment="1">
      <alignment horizontal="center" vertical="center"/>
    </xf>
    <xf numFmtId="165" fontId="50" fillId="47" borderId="52" xfId="109" applyNumberFormat="1" applyFont="1" applyFill="1" applyBorder="1" applyAlignment="1">
      <alignment horizontal="center" vertical="center"/>
    </xf>
    <xf numFmtId="165" fontId="50" fillId="47" borderId="48" xfId="109" applyNumberFormat="1" applyFont="1" applyFill="1" applyBorder="1" applyAlignment="1">
      <alignment horizontal="center" vertical="center"/>
    </xf>
    <xf numFmtId="0" fontId="50" fillId="47" borderId="39" xfId="109" applyFont="1" applyFill="1" applyBorder="1" applyAlignment="1">
      <alignment horizontal="left" vertical="center" wrapText="1"/>
    </xf>
    <xf numFmtId="0" fontId="50" fillId="47" borderId="16" xfId="109" applyFont="1" applyFill="1" applyBorder="1" applyAlignment="1">
      <alignment horizontal="left" vertical="center" wrapText="1"/>
    </xf>
    <xf numFmtId="0" fontId="50" fillId="47" borderId="39" xfId="109" applyFont="1" applyFill="1" applyBorder="1" applyAlignment="1">
      <alignment horizontal="center" vertical="center"/>
    </xf>
    <xf numFmtId="0" fontId="50" fillId="47" borderId="16" xfId="109" applyFont="1" applyFill="1" applyBorder="1" applyAlignment="1">
      <alignment horizontal="center" vertical="center"/>
    </xf>
    <xf numFmtId="4" fontId="50" fillId="47" borderId="17" xfId="79" applyNumberFormat="1" applyFont="1" applyFill="1" applyBorder="1" applyAlignment="1">
      <alignment horizontal="center" vertical="center"/>
    </xf>
    <xf numFmtId="4" fontId="50" fillId="47" borderId="41" xfId="79" applyNumberFormat="1" applyFont="1" applyFill="1" applyBorder="1" applyAlignment="1">
      <alignment horizontal="center" vertical="center"/>
    </xf>
    <xf numFmtId="10" fontId="50" fillId="47" borderId="50" xfId="165" applyNumberFormat="1" applyFont="1" applyFill="1" applyBorder="1" applyAlignment="1">
      <alignment horizontal="center" vertical="center"/>
    </xf>
    <xf numFmtId="10" fontId="50" fillId="47" borderId="42" xfId="165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9" fontId="50" fillId="0" borderId="53" xfId="79" applyNumberFormat="1" applyFont="1" applyFill="1" applyBorder="1" applyAlignment="1">
      <alignment horizontal="right" vertical="center"/>
    </xf>
  </cellXfs>
  <cellStyles count="166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ConditionalStyle_1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Excel Built-in 20% - Accent1" xfId="31"/>
    <cellStyle name="Excel Built-in 20% - Accent2" xfId="32"/>
    <cellStyle name="Excel Built-in 20% - Accent3" xfId="33"/>
    <cellStyle name="Excel Built-in 20% - Accent4" xfId="34"/>
    <cellStyle name="Excel Built-in 20% - Accent5" xfId="35"/>
    <cellStyle name="Excel Built-in 20% - Accent6" xfId="36"/>
    <cellStyle name="Excel Built-in 40% - Accent1" xfId="37"/>
    <cellStyle name="Excel Built-in 40% - Accent2" xfId="38"/>
    <cellStyle name="Excel Built-in 40% - Accent3" xfId="39"/>
    <cellStyle name="Excel Built-in 40% - Accent4" xfId="40"/>
    <cellStyle name="Excel Built-in 40% - Accent5" xfId="41"/>
    <cellStyle name="Excel Built-in 40% - Accent6" xfId="42"/>
    <cellStyle name="Excel Built-in 60% - Accent1" xfId="43"/>
    <cellStyle name="Excel Built-in 60% - Accent2" xfId="44"/>
    <cellStyle name="Excel Built-in 60% - Accent3" xfId="45"/>
    <cellStyle name="Excel Built-in 60% - Accent4" xfId="46"/>
    <cellStyle name="Excel Built-in 60% - Accent5" xfId="47"/>
    <cellStyle name="Excel Built-in 60% - Accent6" xfId="48"/>
    <cellStyle name="Excel Built-in Accent1" xfId="49"/>
    <cellStyle name="Excel Built-in Accent2" xfId="50"/>
    <cellStyle name="Excel Built-in Accent3" xfId="51"/>
    <cellStyle name="Excel Built-in Accent4" xfId="52"/>
    <cellStyle name="Excel Built-in Accent5" xfId="53"/>
    <cellStyle name="Excel Built-in Accent6" xfId="54"/>
    <cellStyle name="Excel Built-in Bad" xfId="55"/>
    <cellStyle name="Excel Built-in Calculation" xfId="56"/>
    <cellStyle name="Excel Built-in Check Cell" xfId="57"/>
    <cellStyle name="Excel Built-in Comma" xfId="58"/>
    <cellStyle name="Excel Built-in Currency" xfId="59"/>
    <cellStyle name="Excel Built-in Explanatory Text" xfId="60"/>
    <cellStyle name="Excel Built-in Good" xfId="61"/>
    <cellStyle name="Excel Built-in Heading 1" xfId="62"/>
    <cellStyle name="Excel Built-in Heading 2" xfId="63"/>
    <cellStyle name="Excel Built-in Heading 3" xfId="64"/>
    <cellStyle name="Excel Built-in Heading 4" xfId="65"/>
    <cellStyle name="Excel Built-in Input" xfId="66"/>
    <cellStyle name="Excel Built-in Linked Cell" xfId="67"/>
    <cellStyle name="Excel Built-in Neutral" xfId="68"/>
    <cellStyle name="Excel Built-in Note" xfId="69"/>
    <cellStyle name="Excel Built-in Output" xfId="70"/>
    <cellStyle name="Excel Built-in Percent" xfId="71"/>
    <cellStyle name="Excel Built-in Title" xfId="72"/>
    <cellStyle name="Excel Built-in Total" xfId="73"/>
    <cellStyle name="Excel Built-in Warning Text" xfId="74"/>
    <cellStyle name="Excel_BuiltIn_Comma" xfId="75"/>
    <cellStyle name="Heading" xfId="76"/>
    <cellStyle name="Heading1" xfId="77"/>
    <cellStyle name="Incorreto 2" xfId="78"/>
    <cellStyle name="Moeda" xfId="79" builtinId="4"/>
    <cellStyle name="Moeda 2" xfId="80"/>
    <cellStyle name="Moeda 2 2" xfId="81"/>
    <cellStyle name="Moeda 2 3" xfId="82"/>
    <cellStyle name="Moeda 3" xfId="83"/>
    <cellStyle name="Moeda 3 2" xfId="84"/>
    <cellStyle name="Moeda 4" xfId="85"/>
    <cellStyle name="Moeda 5" xfId="86"/>
    <cellStyle name="Moeda 5 2" xfId="87"/>
    <cellStyle name="Moeda 6" xfId="88"/>
    <cellStyle name="Neutra 2" xfId="89"/>
    <cellStyle name="Normal" xfId="0" builtinId="0"/>
    <cellStyle name="Normal 10" xfId="90"/>
    <cellStyle name="Normal 11" xfId="91"/>
    <cellStyle name="Normal 12" xfId="92"/>
    <cellStyle name="Normal 16" xfId="93"/>
    <cellStyle name="Normal 16 2" xfId="94"/>
    <cellStyle name="Normal 16_DAER -  Pontal" xfId="95"/>
    <cellStyle name="Normal 2" xfId="96"/>
    <cellStyle name="Normal 2 2" xfId="97"/>
    <cellStyle name="Normal 2_cronogramas físico financeiro e histograma 2" xfId="98"/>
    <cellStyle name="Normal 3" xfId="99"/>
    <cellStyle name="Normal 4" xfId="100"/>
    <cellStyle name="Normal 5" xfId="101"/>
    <cellStyle name="Normal 6" xfId="102"/>
    <cellStyle name="Normal 7" xfId="103"/>
    <cellStyle name="Normal 7 2" xfId="104"/>
    <cellStyle name="Normal 7_ORÇAMENTO" xfId="105"/>
    <cellStyle name="Normal 8" xfId="106"/>
    <cellStyle name="Normal 8 2" xfId="107"/>
    <cellStyle name="Normal 9" xfId="108"/>
    <cellStyle name="Normal_Planilha de Preços Unitários 2000-2001 2" xfId="109"/>
    <cellStyle name="Nota 2" xfId="110"/>
    <cellStyle name="planilhas" xfId="111"/>
    <cellStyle name="Porcentagem" xfId="165" builtinId="5"/>
    <cellStyle name="Porcentagem 2" xfId="112"/>
    <cellStyle name="Porcentagem 2 2" xfId="113"/>
    <cellStyle name="Porcentagem 2 3" xfId="114"/>
    <cellStyle name="Porcentagem 3" xfId="115"/>
    <cellStyle name="Porcentagem 3 2" xfId="116"/>
    <cellStyle name="Porcentagem 3 2 2" xfId="117"/>
    <cellStyle name="Porcentagem 4" xfId="118"/>
    <cellStyle name="Porcentagem 4 2" xfId="119"/>
    <cellStyle name="Porcentagem 4 3" xfId="120"/>
    <cellStyle name="Porcentagem 5" xfId="121"/>
    <cellStyle name="Porcentagem 5 2" xfId="122"/>
    <cellStyle name="Porcentagem 6" xfId="123"/>
    <cellStyle name="Porcentagem 6 2" xfId="124"/>
    <cellStyle name="Porcentagem 7" xfId="125"/>
    <cellStyle name="Porcentagem 8" xfId="126"/>
    <cellStyle name="Porcentagem 8 2" xfId="127"/>
    <cellStyle name="Porcentagem 9" xfId="128"/>
    <cellStyle name="Porcentagem 9 2" xfId="129"/>
    <cellStyle name="Result" xfId="130"/>
    <cellStyle name="Result2" xfId="131"/>
    <cellStyle name="Saída 2" xfId="132"/>
    <cellStyle name="Separador de milhares 2" xfId="133"/>
    <cellStyle name="Separador de milhares 2 2" xfId="134"/>
    <cellStyle name="Separador de milhares 2 3" xfId="135"/>
    <cellStyle name="Separador de milhares 2 4" xfId="136"/>
    <cellStyle name="Separador de milhares 2 4 2" xfId="137"/>
    <cellStyle name="Separador de milhares 3" xfId="138"/>
    <cellStyle name="Separador de milhares 3 2" xfId="139"/>
    <cellStyle name="Separador de milhares 3 2 2" xfId="140"/>
    <cellStyle name="Separador de milhares 4" xfId="141"/>
    <cellStyle name="Separador de milhares 4 2" xfId="142"/>
    <cellStyle name="Separador de milhares 4 2 2" xfId="143"/>
    <cellStyle name="Separador de milhares 4 2_ORÇAMENTO" xfId="144"/>
    <cellStyle name="Separador de milhares 4 3" xfId="145"/>
    <cellStyle name="Separador de milhares 5" xfId="146"/>
    <cellStyle name="Separador de milhares 5 2" xfId="147"/>
    <cellStyle name="Separador de milhares 6" xfId="148"/>
    <cellStyle name="Separador de milhares 6 2" xfId="149"/>
    <cellStyle name="Texto de Aviso 2" xfId="150"/>
    <cellStyle name="Texto Explicativo 2" xfId="151"/>
    <cellStyle name="Título 1 2" xfId="152"/>
    <cellStyle name="Título 2 2" xfId="153"/>
    <cellStyle name="Título 3 2" xfId="154"/>
    <cellStyle name="Título 4 2" xfId="155"/>
    <cellStyle name="Título 5" xfId="156"/>
    <cellStyle name="Total 2" xfId="157"/>
    <cellStyle name="Vírgula 2" xfId="158"/>
    <cellStyle name="Vírgula 2 2" xfId="159"/>
    <cellStyle name="Vírgula 3" xfId="160"/>
    <cellStyle name="Vírgula 3 2" xfId="161"/>
    <cellStyle name="Vírgula 4" xfId="162"/>
    <cellStyle name="Vírgula 5" xfId="163"/>
    <cellStyle name="Vírgula 5 2" xfId="16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528917</xdr:colOff>
      <xdr:row>3</xdr:row>
      <xdr:rowOff>135964</xdr:rowOff>
    </xdr:from>
    <xdr:to>
      <xdr:col>2</xdr:col>
      <xdr:colOff>1103406</xdr:colOff>
      <xdr:row>8</xdr:row>
      <xdr:rowOff>222337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917" y="301064"/>
          <a:ext cx="1425389" cy="1788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1498600</xdr:colOff>
      <xdr:row>4</xdr:row>
      <xdr:rowOff>88900</xdr:rowOff>
    </xdr:from>
    <xdr:to>
      <xdr:col>2</xdr:col>
      <xdr:colOff>6337300</xdr:colOff>
      <xdr:row>7</xdr:row>
      <xdr:rowOff>228600</xdr:rowOff>
    </xdr:to>
    <xdr:sp macro="" textlink="">
      <xdr:nvSpPr>
        <xdr:cNvPr id="2" name="CaixaDeTexto 1"/>
        <xdr:cNvSpPr txBox="1"/>
      </xdr:nvSpPr>
      <xdr:spPr>
        <a:xfrm>
          <a:off x="2349500" y="533400"/>
          <a:ext cx="483870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sz="2000">
              <a:latin typeface="Arial Black" panose="020B0A04020102020204" pitchFamily="34" charset="0"/>
            </a:rPr>
            <a:t>LOTEAMENTO ELOIZA TEREZINHA VIEIRA GODINHO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143437</xdr:colOff>
      <xdr:row>0</xdr:row>
      <xdr:rowOff>112060</xdr:rowOff>
    </xdr:from>
    <xdr:to>
      <xdr:col>1</xdr:col>
      <xdr:colOff>510990</xdr:colOff>
      <xdr:row>3</xdr:row>
      <xdr:rowOff>169735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37" y="112060"/>
          <a:ext cx="860612" cy="109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526677</xdr:colOff>
      <xdr:row>1</xdr:row>
      <xdr:rowOff>71718</xdr:rowOff>
    </xdr:from>
    <xdr:to>
      <xdr:col>10</xdr:col>
      <xdr:colOff>1</xdr:colOff>
      <xdr:row>3</xdr:row>
      <xdr:rowOff>168088</xdr:rowOff>
    </xdr:to>
    <xdr:sp macro="" textlink="">
      <xdr:nvSpPr>
        <xdr:cNvPr id="5" name="CaixaDeTexto 4"/>
        <xdr:cNvSpPr txBox="1"/>
      </xdr:nvSpPr>
      <xdr:spPr>
        <a:xfrm>
          <a:off x="6633883" y="351865"/>
          <a:ext cx="2151530" cy="8583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pt-BR" sz="1400">
              <a:latin typeface="Arial Black" panose="020B0A04020102020204" pitchFamily="34" charset="0"/>
            </a:rPr>
            <a:t>LOTEAMENTO ELOIZA TEREZINHA VIEIRA GODINHO</a:t>
          </a:r>
        </a:p>
        <a:p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Projetos\usuarios\Delcino\VELOPARK_PAVIMENTA&#199;&#195;O\COMPOSI&#199;&#213;ES\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balho\OR&#199;AMENTOS\_ARQUIVADOS\_2019\PM%20N%20S%20RITA_PASTOR%20AD&#195;O%20MICHEL\DECLARA&#199;&#195;O%20BDI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edro\Desktop\Documents\02_PROJETOS_FINALIZADOS\2021_finalizados\2020_06_ponte_encruzilhada\11_cef_modificacoes_orcamento\2020_09_15_orc_cef_mod\PLANILHA%20M&#218;LTIPLA%20V3.0.5-chiatec_v5_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92.168.0.2\tecnico\Setor%20de%20Projetos\02_ESGOTO\012-EG_SES%20LUIZ%20RAU\D%20-%20EG_ETE%20LUIZ%20RAU\06%20-%20PROJETO%20EXECUTIVO\Vers&#227;o%20final%20preliminar%202\B%20-%20FINANCIAMENTO%20CAIXA\Or&#231;amento%20e%20Especifica&#231;&#245;es\Or&#231;amento%20ETE%20Luiz%20Rau-PAC%20CAIXA-R03.xls?B3769726" TargetMode="External"/><Relationship Id="rId1" Type="http://schemas.openxmlformats.org/officeDocument/2006/relationships/externalLinkPath" Target="file:///\\B3769726\Or&#231;amento%20ETE%20Luiz%20Rau-PAC%20CAIXA-R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ENCHER"/>
      <sheetName val="DECLARAÇÃO"/>
    </sheetNames>
    <sheetDataSet>
      <sheetData sheetId="0">
        <row r="5">
          <cell r="H5" t="str">
            <v>Prefeitura Municipal de</v>
          </cell>
          <cell r="I5" t="str">
            <v>Empresa</v>
          </cell>
        </row>
        <row r="14">
          <cell r="H14" t="str">
            <v xml:space="preserve">CREA nº </v>
          </cell>
          <cell r="I14" t="str">
            <v xml:space="preserve">CAU nº </v>
          </cell>
        </row>
        <row r="19">
          <cell r="G19" t="str">
            <v>empreitada por preço global</v>
          </cell>
          <cell r="H19" t="str">
            <v>empreitada por preço unitário</v>
          </cell>
          <cell r="L19" t="str">
            <v>sem desoneração</v>
          </cell>
          <cell r="M19" t="str">
            <v>desonerados</v>
          </cell>
        </row>
        <row r="22">
          <cell r="L22" t="str">
            <v>valor total da obra</v>
          </cell>
          <cell r="M22" t="str">
            <v>valor da mão de obra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>
        <row r="4">
          <cell r="F4" t="str">
            <v>OGU</v>
          </cell>
        </row>
        <row r="5">
          <cell r="F5" t="str">
            <v>Prefeitura Municipal de Encruzilhada do Sul</v>
          </cell>
        </row>
        <row r="6">
          <cell r="F6" t="str">
            <v>Encruzilhada do Sul / RS</v>
          </cell>
        </row>
        <row r="16">
          <cell r="F16" t="str">
            <v>Construção de Ponte em Via Vicinal (Ponte do Butiá)</v>
          </cell>
        </row>
        <row r="17">
          <cell r="F17" t="str">
            <v>Construção de Ponte em Via Vicinal (Ponte do Butiá)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tabColor theme="0" tint="-0.14999847407452621"/>
    <pageSetUpPr fitToPage="1"/>
  </sheetPr>
  <dimension ref="A1:L136"/>
  <sheetViews>
    <sheetView showGridLines="0" tabSelected="1" zoomScale="60" zoomScaleNormal="60" workbookViewId="0">
      <pane ySplit="690" activePane="bottomLeft"/>
      <selection activeCell="J13" sqref="J13:J14"/>
      <selection pane="bottomLeft" activeCell="J15" sqref="J15"/>
    </sheetView>
  </sheetViews>
  <sheetFormatPr defaultColWidth="9.140625" defaultRowHeight="21.95" customHeight="1"/>
  <cols>
    <col min="1" max="1" width="12.42578125" style="3" customWidth="1"/>
    <col min="2" max="2" width="58.28515625" style="3" hidden="1" customWidth="1"/>
    <col min="3" max="3" width="113.7109375" style="6" customWidth="1"/>
    <col min="4" max="4" width="13.140625" style="1" customWidth="1"/>
    <col min="5" max="5" width="20.140625" style="29" customWidth="1"/>
    <col min="6" max="6" width="20.140625" style="82" customWidth="1"/>
    <col min="7" max="8" width="20.140625" style="1" customWidth="1"/>
    <col min="9" max="9" width="22.5703125" style="1" customWidth="1"/>
    <col min="10" max="10" width="20.140625" style="7" customWidth="1"/>
    <col min="11" max="11" width="9.140625" style="1" customWidth="1"/>
    <col min="12" max="12" width="17.85546875" style="1" customWidth="1"/>
    <col min="13" max="24" width="9.140625" style="1" customWidth="1"/>
    <col min="25" max="16384" width="9.140625" style="1"/>
  </cols>
  <sheetData>
    <row r="1" spans="1:12" ht="3" customHeight="1">
      <c r="C1" s="163"/>
    </row>
    <row r="2" spans="1:12" ht="3" customHeight="1">
      <c r="A2" s="14"/>
      <c r="B2" s="14"/>
      <c r="C2" s="163"/>
      <c r="D2" s="13"/>
      <c r="E2" s="70"/>
      <c r="F2" s="83"/>
      <c r="G2" s="13"/>
      <c r="H2" s="13"/>
      <c r="I2" s="13"/>
      <c r="J2" s="24"/>
    </row>
    <row r="3" spans="1:12" ht="6.75" customHeight="1">
      <c r="A3" s="14"/>
      <c r="B3" s="14"/>
      <c r="C3" s="28"/>
      <c r="D3" s="13"/>
      <c r="E3" s="70"/>
      <c r="F3" s="83"/>
      <c r="G3" s="13"/>
      <c r="H3" s="13"/>
      <c r="I3" s="13"/>
      <c r="J3" s="25"/>
    </row>
    <row r="4" spans="1:12" ht="21.95" customHeight="1">
      <c r="A4" s="26"/>
      <c r="B4" s="26"/>
      <c r="C4" s="28"/>
      <c r="D4" s="63" t="s">
        <v>11</v>
      </c>
      <c r="E4" s="71"/>
      <c r="F4" s="84" t="s">
        <v>31</v>
      </c>
      <c r="G4" s="19"/>
      <c r="H4" s="23"/>
      <c r="J4" s="1"/>
    </row>
    <row r="5" spans="1:12" ht="21.95" customHeight="1">
      <c r="A5" s="26"/>
      <c r="B5" s="26"/>
      <c r="C5" s="28"/>
      <c r="D5" s="63" t="s">
        <v>35</v>
      </c>
      <c r="E5" s="71"/>
      <c r="F5" s="166" t="s">
        <v>32</v>
      </c>
      <c r="G5" s="167"/>
      <c r="H5" s="168"/>
      <c r="J5" s="164"/>
      <c r="K5" s="164"/>
    </row>
    <row r="6" spans="1:12" ht="37.9" customHeight="1">
      <c r="A6" s="26"/>
      <c r="B6" s="26"/>
      <c r="C6" s="44"/>
      <c r="D6" s="63" t="s">
        <v>7</v>
      </c>
      <c r="E6" s="71"/>
      <c r="F6" s="84">
        <v>148892</v>
      </c>
      <c r="G6" s="19" t="s">
        <v>2</v>
      </c>
      <c r="H6" s="23"/>
      <c r="J6" s="165"/>
      <c r="K6" s="165"/>
    </row>
    <row r="7" spans="1:12" ht="21.75" customHeight="1">
      <c r="A7" s="20" t="s">
        <v>12</v>
      </c>
      <c r="B7" s="20"/>
      <c r="C7" s="9"/>
      <c r="D7" s="64" t="s">
        <v>0</v>
      </c>
      <c r="E7" s="72"/>
      <c r="F7" s="166" t="s">
        <v>26</v>
      </c>
      <c r="G7" s="167"/>
      <c r="H7" s="168"/>
      <c r="J7" s="27"/>
      <c r="K7" s="27"/>
    </row>
    <row r="8" spans="1:12" ht="30" customHeight="1">
      <c r="A8" s="9"/>
      <c r="B8" s="9"/>
      <c r="C8" s="9"/>
      <c r="D8" s="141" t="s">
        <v>276</v>
      </c>
      <c r="E8" s="142"/>
      <c r="F8" s="142"/>
      <c r="G8" s="142"/>
      <c r="H8" s="143"/>
      <c r="J8" s="27"/>
      <c r="K8" s="27"/>
    </row>
    <row r="9" spans="1:12" ht="21.75" customHeight="1">
      <c r="A9" s="9"/>
      <c r="B9" s="9"/>
      <c r="C9" s="21"/>
      <c r="D9" s="64" t="s">
        <v>14</v>
      </c>
      <c r="E9" s="73"/>
      <c r="F9" s="145">
        <v>0.25850000000000001</v>
      </c>
      <c r="G9" s="146"/>
      <c r="H9" s="147"/>
      <c r="L9" s="29">
        <v>148892</v>
      </c>
    </row>
    <row r="10" spans="1:12" ht="21.75" customHeight="1">
      <c r="A10" s="9"/>
      <c r="B10" s="9"/>
      <c r="C10" s="21"/>
      <c r="D10" s="65"/>
      <c r="E10" s="74"/>
      <c r="F10" s="85"/>
      <c r="G10" s="66"/>
      <c r="H10" s="66"/>
      <c r="L10" s="29"/>
    </row>
    <row r="11" spans="1:12" ht="21.95" customHeight="1">
      <c r="A11" s="144" t="s">
        <v>8</v>
      </c>
      <c r="B11" s="144"/>
      <c r="C11" s="144"/>
      <c r="D11" s="144"/>
      <c r="E11" s="144"/>
      <c r="F11" s="144"/>
      <c r="G11" s="144"/>
      <c r="H11" s="144"/>
      <c r="I11" s="144"/>
      <c r="J11" s="144"/>
    </row>
    <row r="12" spans="1:12" ht="6" customHeight="1">
      <c r="A12" s="5"/>
      <c r="B12" s="5"/>
      <c r="C12" s="5"/>
      <c r="D12" s="5"/>
      <c r="E12" s="75"/>
      <c r="F12" s="86"/>
      <c r="G12" s="5"/>
      <c r="H12" s="5"/>
      <c r="I12" s="5"/>
      <c r="J12" s="5"/>
    </row>
    <row r="13" spans="1:12" ht="21.95" customHeight="1">
      <c r="A13" s="149" t="s">
        <v>4</v>
      </c>
      <c r="B13" s="62"/>
      <c r="C13" s="161" t="s">
        <v>1</v>
      </c>
      <c r="D13" s="159" t="s">
        <v>9</v>
      </c>
      <c r="E13" s="157" t="s">
        <v>5</v>
      </c>
      <c r="F13" s="155" t="s">
        <v>30</v>
      </c>
      <c r="G13" s="153" t="s">
        <v>33</v>
      </c>
      <c r="H13" s="153" t="s">
        <v>29</v>
      </c>
      <c r="I13" s="153" t="s">
        <v>28</v>
      </c>
      <c r="J13" s="151" t="s">
        <v>385</v>
      </c>
    </row>
    <row r="14" spans="1:12" ht="21.95" customHeight="1">
      <c r="A14" s="150"/>
      <c r="B14" s="103"/>
      <c r="C14" s="162"/>
      <c r="D14" s="160"/>
      <c r="E14" s="158"/>
      <c r="F14" s="156"/>
      <c r="G14" s="154"/>
      <c r="H14" s="154"/>
      <c r="I14" s="154"/>
      <c r="J14" s="152"/>
    </row>
    <row r="15" spans="1:12" ht="6" customHeight="1">
      <c r="A15" s="45"/>
      <c r="B15" s="104"/>
      <c r="C15" s="46"/>
      <c r="D15" s="47"/>
      <c r="E15" s="76"/>
      <c r="F15" s="87"/>
      <c r="G15" s="48"/>
      <c r="H15" s="48"/>
      <c r="I15" s="48"/>
      <c r="J15" s="49"/>
    </row>
    <row r="16" spans="1:12" ht="21.95" customHeight="1">
      <c r="A16" s="57">
        <v>1</v>
      </c>
      <c r="B16" s="106"/>
      <c r="C16" s="54" t="s">
        <v>36</v>
      </c>
      <c r="D16" s="58"/>
      <c r="E16" s="78"/>
      <c r="F16" s="127"/>
      <c r="G16" s="69"/>
      <c r="H16" s="55"/>
      <c r="I16" s="55"/>
      <c r="J16" s="22"/>
    </row>
    <row r="17" spans="1:10" ht="21.95" customHeight="1">
      <c r="A17" s="50" t="s">
        <v>284</v>
      </c>
      <c r="B17" s="91" t="s">
        <v>240</v>
      </c>
      <c r="C17" s="128" t="s">
        <v>40</v>
      </c>
      <c r="D17" s="126" t="s">
        <v>3</v>
      </c>
      <c r="E17" s="92">
        <v>142</v>
      </c>
      <c r="F17" s="126">
        <v>28.17</v>
      </c>
      <c r="G17" s="68">
        <v>25.85</v>
      </c>
      <c r="H17" s="51">
        <f t="shared" ref="H17:H48" si="0">F17*$F$9+F17</f>
        <v>35.451945000000002</v>
      </c>
      <c r="I17" s="52">
        <f t="shared" ref="I17:I48" si="1">H17*E17</f>
        <v>5034.1761900000001</v>
      </c>
      <c r="J17" s="67" t="s">
        <v>39</v>
      </c>
    </row>
    <row r="18" spans="1:10" ht="45.6" customHeight="1">
      <c r="A18" s="50" t="s">
        <v>285</v>
      </c>
      <c r="B18" s="91" t="s">
        <v>241</v>
      </c>
      <c r="C18" s="8" t="s">
        <v>38</v>
      </c>
      <c r="D18" s="126" t="s">
        <v>3</v>
      </c>
      <c r="E18" s="94">
        <v>4</v>
      </c>
      <c r="F18" s="126">
        <v>33.57</v>
      </c>
      <c r="G18" s="68">
        <v>25.85</v>
      </c>
      <c r="H18" s="51">
        <f t="shared" si="0"/>
        <v>42.247844999999998</v>
      </c>
      <c r="I18" s="52">
        <f t="shared" si="1"/>
        <v>168.99137999999999</v>
      </c>
      <c r="J18" s="67" t="s">
        <v>37</v>
      </c>
    </row>
    <row r="19" spans="1:10" ht="45.6" customHeight="1">
      <c r="A19" s="50" t="s">
        <v>286</v>
      </c>
      <c r="B19" s="91" t="s">
        <v>242</v>
      </c>
      <c r="C19" s="59" t="s">
        <v>41</v>
      </c>
      <c r="D19" s="129" t="s">
        <v>3</v>
      </c>
      <c r="E19" s="92">
        <v>25</v>
      </c>
      <c r="F19" s="127">
        <v>19.100000000000001</v>
      </c>
      <c r="G19" s="68">
        <v>25.85</v>
      </c>
      <c r="H19" s="51">
        <f t="shared" si="0"/>
        <v>24.037350000000004</v>
      </c>
      <c r="I19" s="52">
        <f t="shared" si="1"/>
        <v>600.93375000000015</v>
      </c>
      <c r="J19" s="67" t="s">
        <v>45</v>
      </c>
    </row>
    <row r="20" spans="1:10" ht="45.6" customHeight="1">
      <c r="A20" s="50" t="s">
        <v>287</v>
      </c>
      <c r="B20" s="91" t="s">
        <v>243</v>
      </c>
      <c r="C20" s="59" t="s">
        <v>42</v>
      </c>
      <c r="D20" s="129" t="s">
        <v>3</v>
      </c>
      <c r="E20" s="77">
        <v>25</v>
      </c>
      <c r="F20" s="126">
        <v>13.34</v>
      </c>
      <c r="G20" s="68">
        <v>25.85</v>
      </c>
      <c r="H20" s="51">
        <f t="shared" si="0"/>
        <v>16.78839</v>
      </c>
      <c r="I20" s="52">
        <f t="shared" si="1"/>
        <v>419.70974999999999</v>
      </c>
      <c r="J20" s="67" t="s">
        <v>46</v>
      </c>
    </row>
    <row r="21" spans="1:10" ht="45.6" customHeight="1">
      <c r="A21" s="50" t="s">
        <v>288</v>
      </c>
      <c r="B21" s="91" t="s">
        <v>244</v>
      </c>
      <c r="C21" s="8" t="s">
        <v>43</v>
      </c>
      <c r="D21" s="130" t="s">
        <v>3</v>
      </c>
      <c r="E21" s="92">
        <v>25</v>
      </c>
      <c r="F21" s="127">
        <v>8.08</v>
      </c>
      <c r="G21" s="68">
        <v>25.85</v>
      </c>
      <c r="H21" s="51">
        <f t="shared" si="0"/>
        <v>10.16868</v>
      </c>
      <c r="I21" s="52">
        <f t="shared" si="1"/>
        <v>254.21700000000001</v>
      </c>
      <c r="J21" s="67" t="s">
        <v>47</v>
      </c>
    </row>
    <row r="22" spans="1:10" ht="45.6" customHeight="1">
      <c r="A22" s="50" t="s">
        <v>289</v>
      </c>
      <c r="B22" s="91" t="s">
        <v>245</v>
      </c>
      <c r="C22" s="8" t="s">
        <v>44</v>
      </c>
      <c r="D22" s="130" t="s">
        <v>3</v>
      </c>
      <c r="E22" s="94">
        <v>25</v>
      </c>
      <c r="F22" s="126">
        <v>7.24</v>
      </c>
      <c r="G22" s="68">
        <v>25.85</v>
      </c>
      <c r="H22" s="51">
        <f t="shared" si="0"/>
        <v>9.1115399999999998</v>
      </c>
      <c r="I22" s="52">
        <f t="shared" si="1"/>
        <v>227.7885</v>
      </c>
      <c r="J22" s="67" t="s">
        <v>48</v>
      </c>
    </row>
    <row r="23" spans="1:10" ht="45.6" hidden="1" customHeight="1">
      <c r="A23" s="50" t="s">
        <v>290</v>
      </c>
      <c r="B23" s="108" t="s">
        <v>81</v>
      </c>
      <c r="C23" s="8" t="s">
        <v>81</v>
      </c>
      <c r="D23" s="127" t="s">
        <v>3</v>
      </c>
      <c r="E23" s="92">
        <v>82</v>
      </c>
      <c r="F23" s="127"/>
      <c r="G23" s="68">
        <v>25.85</v>
      </c>
      <c r="H23" s="51">
        <f t="shared" si="0"/>
        <v>0</v>
      </c>
      <c r="I23" s="52">
        <f t="shared" si="1"/>
        <v>0</v>
      </c>
      <c r="J23" s="67"/>
    </row>
    <row r="24" spans="1:10" ht="45.6" hidden="1" customHeight="1">
      <c r="A24" s="50" t="s">
        <v>291</v>
      </c>
      <c r="B24" s="108" t="s">
        <v>82</v>
      </c>
      <c r="C24" s="8" t="s">
        <v>82</v>
      </c>
      <c r="D24" s="127" t="s">
        <v>3</v>
      </c>
      <c r="E24" s="77">
        <v>20</v>
      </c>
      <c r="F24" s="127"/>
      <c r="G24" s="68">
        <v>25.85</v>
      </c>
      <c r="H24" s="51">
        <f t="shared" si="0"/>
        <v>0</v>
      </c>
      <c r="I24" s="52">
        <f t="shared" si="1"/>
        <v>0</v>
      </c>
      <c r="J24" s="67"/>
    </row>
    <row r="25" spans="1:10" ht="45.6" hidden="1" customHeight="1">
      <c r="A25" s="50" t="s">
        <v>292</v>
      </c>
      <c r="B25" s="108" t="s">
        <v>246</v>
      </c>
      <c r="C25" s="8" t="s">
        <v>83</v>
      </c>
      <c r="D25" s="126" t="s">
        <v>3</v>
      </c>
      <c r="E25" s="92">
        <v>6</v>
      </c>
      <c r="F25" s="126"/>
      <c r="G25" s="68">
        <v>25.85</v>
      </c>
      <c r="H25" s="51">
        <f t="shared" si="0"/>
        <v>0</v>
      </c>
      <c r="I25" s="52">
        <f t="shared" si="1"/>
        <v>0</v>
      </c>
      <c r="J25" s="67"/>
    </row>
    <row r="26" spans="1:10" ht="45.6" customHeight="1">
      <c r="A26" s="50" t="s">
        <v>293</v>
      </c>
      <c r="B26" s="91" t="s">
        <v>247</v>
      </c>
      <c r="C26" s="8" t="s">
        <v>49</v>
      </c>
      <c r="D26" s="127" t="s">
        <v>34</v>
      </c>
      <c r="E26" s="94">
        <v>30</v>
      </c>
      <c r="F26" s="127">
        <v>32.19</v>
      </c>
      <c r="G26" s="68">
        <v>25.85</v>
      </c>
      <c r="H26" s="51">
        <f t="shared" si="0"/>
        <v>40.511114999999997</v>
      </c>
      <c r="I26" s="52">
        <f t="shared" si="1"/>
        <v>1215.3334499999999</v>
      </c>
      <c r="J26" s="67" t="s">
        <v>278</v>
      </c>
    </row>
    <row r="27" spans="1:10" ht="45.6" customHeight="1">
      <c r="A27" s="50" t="s">
        <v>294</v>
      </c>
      <c r="B27" s="91" t="s">
        <v>248</v>
      </c>
      <c r="C27" s="8" t="s">
        <v>51</v>
      </c>
      <c r="D27" s="127" t="s">
        <v>3</v>
      </c>
      <c r="E27" s="92">
        <v>57</v>
      </c>
      <c r="F27" s="127">
        <v>54.27</v>
      </c>
      <c r="G27" s="68">
        <v>25.85</v>
      </c>
      <c r="H27" s="51">
        <f t="shared" si="0"/>
        <v>68.298794999999998</v>
      </c>
      <c r="I27" s="52">
        <f t="shared" si="1"/>
        <v>3893.0313149999997</v>
      </c>
      <c r="J27" s="67" t="s">
        <v>50</v>
      </c>
    </row>
    <row r="28" spans="1:10" ht="45.6" customHeight="1">
      <c r="A28" s="50" t="s">
        <v>295</v>
      </c>
      <c r="B28" s="91" t="s">
        <v>249</v>
      </c>
      <c r="C28" s="8" t="s">
        <v>52</v>
      </c>
      <c r="D28" s="127" t="s">
        <v>3</v>
      </c>
      <c r="E28" s="92">
        <v>18</v>
      </c>
      <c r="F28" s="127">
        <v>1.32</v>
      </c>
      <c r="G28" s="68">
        <v>25.85</v>
      </c>
      <c r="H28" s="51">
        <f t="shared" si="0"/>
        <v>1.6612200000000001</v>
      </c>
      <c r="I28" s="52">
        <f t="shared" si="1"/>
        <v>29.901960000000003</v>
      </c>
      <c r="J28" s="67" t="s">
        <v>279</v>
      </c>
    </row>
    <row r="29" spans="1:10" ht="45.6" customHeight="1">
      <c r="A29" s="50" t="s">
        <v>296</v>
      </c>
      <c r="B29" s="91" t="s">
        <v>250</v>
      </c>
      <c r="C29" s="8" t="s">
        <v>53</v>
      </c>
      <c r="D29" s="126" t="s">
        <v>3</v>
      </c>
      <c r="E29" s="92">
        <v>6</v>
      </c>
      <c r="F29" s="126">
        <v>152.93</v>
      </c>
      <c r="G29" s="68">
        <v>25.85</v>
      </c>
      <c r="H29" s="51">
        <f t="shared" si="0"/>
        <v>192.46240500000002</v>
      </c>
      <c r="I29" s="52">
        <f t="shared" si="1"/>
        <v>1154.7744300000002</v>
      </c>
      <c r="J29" s="67" t="s">
        <v>54</v>
      </c>
    </row>
    <row r="30" spans="1:10" ht="45.6" customHeight="1">
      <c r="A30" s="50" t="s">
        <v>297</v>
      </c>
      <c r="B30" s="91" t="s">
        <v>84</v>
      </c>
      <c r="C30" s="8" t="s">
        <v>55</v>
      </c>
      <c r="D30" s="127" t="s">
        <v>3</v>
      </c>
      <c r="E30" s="92">
        <v>6</v>
      </c>
      <c r="F30" s="127">
        <v>147.77000000000001</v>
      </c>
      <c r="G30" s="68">
        <v>25.85</v>
      </c>
      <c r="H30" s="51">
        <f t="shared" si="0"/>
        <v>185.96854500000001</v>
      </c>
      <c r="I30" s="52">
        <f t="shared" si="1"/>
        <v>1115.8112700000001</v>
      </c>
      <c r="J30" s="67" t="s">
        <v>56</v>
      </c>
    </row>
    <row r="31" spans="1:10" ht="45.6" customHeight="1">
      <c r="A31" s="50" t="s">
        <v>298</v>
      </c>
      <c r="B31" s="91" t="s">
        <v>251</v>
      </c>
      <c r="C31" s="8" t="s">
        <v>57</v>
      </c>
      <c r="D31" s="127" t="s">
        <v>34</v>
      </c>
      <c r="E31" s="92">
        <v>10</v>
      </c>
      <c r="F31" s="127">
        <v>87.66</v>
      </c>
      <c r="G31" s="68">
        <v>25.85</v>
      </c>
      <c r="H31" s="51">
        <f t="shared" si="0"/>
        <v>110.32011</v>
      </c>
      <c r="I31" s="52">
        <f t="shared" si="1"/>
        <v>1103.2011</v>
      </c>
      <c r="J31" s="67" t="s">
        <v>280</v>
      </c>
    </row>
    <row r="32" spans="1:10" ht="45.6" customHeight="1">
      <c r="A32" s="50" t="s">
        <v>299</v>
      </c>
      <c r="B32" s="131" t="s">
        <v>85</v>
      </c>
      <c r="C32" s="131" t="s">
        <v>273</v>
      </c>
      <c r="D32" s="137" t="s">
        <v>34</v>
      </c>
      <c r="E32" s="133">
        <v>1272.543901</v>
      </c>
      <c r="F32" s="137">
        <v>47.27</v>
      </c>
      <c r="G32" s="68">
        <v>25.85</v>
      </c>
      <c r="H32" s="134">
        <f t="shared" si="0"/>
        <v>59.489295000000006</v>
      </c>
      <c r="I32" s="135">
        <f t="shared" si="1"/>
        <v>75702.739527039797</v>
      </c>
      <c r="J32" s="136" t="s">
        <v>58</v>
      </c>
    </row>
    <row r="33" spans="1:12" ht="45.6" customHeight="1">
      <c r="A33" s="50" t="s">
        <v>300</v>
      </c>
      <c r="B33" s="109" t="s">
        <v>86</v>
      </c>
      <c r="C33" s="8" t="s">
        <v>59</v>
      </c>
      <c r="D33" s="126" t="s">
        <v>27</v>
      </c>
      <c r="E33" s="92">
        <v>33</v>
      </c>
      <c r="F33" s="126">
        <v>81.180000000000007</v>
      </c>
      <c r="G33" s="68">
        <v>25.85</v>
      </c>
      <c r="H33" s="51">
        <f t="shared" si="0"/>
        <v>102.16503</v>
      </c>
      <c r="I33" s="52">
        <f t="shared" si="1"/>
        <v>3371.4459900000002</v>
      </c>
      <c r="J33" s="67" t="s">
        <v>60</v>
      </c>
    </row>
    <row r="34" spans="1:12" ht="45.6" customHeight="1">
      <c r="A34" s="50" t="s">
        <v>301</v>
      </c>
      <c r="B34" s="102" t="s">
        <v>87</v>
      </c>
      <c r="C34" s="8" t="s">
        <v>61</v>
      </c>
      <c r="D34" s="127" t="s">
        <v>27</v>
      </c>
      <c r="E34" s="92">
        <v>700</v>
      </c>
      <c r="F34" s="127">
        <v>140.04</v>
      </c>
      <c r="G34" s="68">
        <v>25.85</v>
      </c>
      <c r="H34" s="51">
        <f t="shared" si="0"/>
        <v>176.24034</v>
      </c>
      <c r="I34" s="52">
        <f t="shared" si="1"/>
        <v>123368.238</v>
      </c>
      <c r="J34" s="67" t="s">
        <v>62</v>
      </c>
    </row>
    <row r="35" spans="1:12" ht="45.6" customHeight="1">
      <c r="A35" s="50" t="s">
        <v>302</v>
      </c>
      <c r="B35" s="102" t="s">
        <v>88</v>
      </c>
      <c r="C35" s="8" t="s">
        <v>63</v>
      </c>
      <c r="D35" s="127" t="s">
        <v>3</v>
      </c>
      <c r="E35" s="92">
        <v>2</v>
      </c>
      <c r="F35" s="127">
        <v>5.53</v>
      </c>
      <c r="G35" s="68">
        <v>25.85</v>
      </c>
      <c r="H35" s="51">
        <f t="shared" si="0"/>
        <v>6.9595050000000001</v>
      </c>
      <c r="I35" s="52">
        <f t="shared" si="1"/>
        <v>13.91901</v>
      </c>
      <c r="J35" s="67" t="s">
        <v>65</v>
      </c>
    </row>
    <row r="36" spans="1:12" ht="45.6" customHeight="1">
      <c r="A36" s="50" t="s">
        <v>303</v>
      </c>
      <c r="B36" s="102" t="s">
        <v>89</v>
      </c>
      <c r="C36" s="8" t="s">
        <v>64</v>
      </c>
      <c r="D36" s="127" t="s">
        <v>3</v>
      </c>
      <c r="E36" s="92">
        <v>2</v>
      </c>
      <c r="F36" s="127">
        <v>5.53</v>
      </c>
      <c r="G36" s="68">
        <v>25.85</v>
      </c>
      <c r="H36" s="51">
        <f t="shared" si="0"/>
        <v>6.9595050000000001</v>
      </c>
      <c r="I36" s="52">
        <f t="shared" si="1"/>
        <v>13.91901</v>
      </c>
      <c r="J36" s="67" t="s">
        <v>65</v>
      </c>
    </row>
    <row r="37" spans="1:12" ht="45.6" customHeight="1">
      <c r="A37" s="50" t="s">
        <v>304</v>
      </c>
      <c r="B37" s="102" t="s">
        <v>90</v>
      </c>
      <c r="C37" s="8" t="s">
        <v>67</v>
      </c>
      <c r="D37" s="126" t="s">
        <v>3</v>
      </c>
      <c r="E37" s="92">
        <v>6</v>
      </c>
      <c r="F37" s="126">
        <v>163.47</v>
      </c>
      <c r="G37" s="68">
        <v>25.85</v>
      </c>
      <c r="H37" s="51">
        <f t="shared" si="0"/>
        <v>205.72699499999999</v>
      </c>
      <c r="I37" s="52">
        <f t="shared" si="1"/>
        <v>1234.3619699999999</v>
      </c>
      <c r="J37" s="67" t="s">
        <v>66</v>
      </c>
    </row>
    <row r="38" spans="1:12" ht="45.6" customHeight="1">
      <c r="A38" s="50" t="s">
        <v>305</v>
      </c>
      <c r="B38" s="102" t="s">
        <v>91</v>
      </c>
      <c r="C38" s="8" t="s">
        <v>68</v>
      </c>
      <c r="D38" s="127" t="s">
        <v>3</v>
      </c>
      <c r="E38" s="92">
        <v>100</v>
      </c>
      <c r="F38" s="127">
        <v>41.31</v>
      </c>
      <c r="G38" s="68">
        <v>25.85</v>
      </c>
      <c r="H38" s="51">
        <f t="shared" si="0"/>
        <v>51.988635000000002</v>
      </c>
      <c r="I38" s="52">
        <f t="shared" si="1"/>
        <v>5198.8635000000004</v>
      </c>
      <c r="J38" s="67" t="s">
        <v>69</v>
      </c>
      <c r="L38" s="110" t="s">
        <v>267</v>
      </c>
    </row>
    <row r="39" spans="1:12" ht="45.6" hidden="1" customHeight="1">
      <c r="A39" s="50" t="s">
        <v>306</v>
      </c>
      <c r="B39" s="102" t="s">
        <v>92</v>
      </c>
      <c r="C39" s="8" t="s">
        <v>70</v>
      </c>
      <c r="D39" s="127" t="s">
        <v>3</v>
      </c>
      <c r="E39" s="92">
        <v>19</v>
      </c>
      <c r="F39" s="127"/>
      <c r="G39" s="68">
        <v>25.85</v>
      </c>
      <c r="H39" s="51">
        <f t="shared" si="0"/>
        <v>0</v>
      </c>
      <c r="I39" s="52">
        <f t="shared" si="1"/>
        <v>0</v>
      </c>
      <c r="J39" s="67"/>
    </row>
    <row r="40" spans="1:12" ht="45.6" hidden="1" customHeight="1">
      <c r="A40" s="50" t="s">
        <v>307</v>
      </c>
      <c r="B40" s="102" t="s">
        <v>93</v>
      </c>
      <c r="C40" s="8" t="s">
        <v>71</v>
      </c>
      <c r="D40" s="127" t="s">
        <v>3</v>
      </c>
      <c r="E40" s="92">
        <v>6</v>
      </c>
      <c r="F40" s="127"/>
      <c r="G40" s="68">
        <v>25.85</v>
      </c>
      <c r="H40" s="51">
        <f t="shared" si="0"/>
        <v>0</v>
      </c>
      <c r="I40" s="52">
        <f t="shared" si="1"/>
        <v>0</v>
      </c>
      <c r="J40" s="67"/>
    </row>
    <row r="41" spans="1:12" ht="45.6" hidden="1" customHeight="1">
      <c r="A41" s="50" t="s">
        <v>308</v>
      </c>
      <c r="B41" s="102" t="s">
        <v>94</v>
      </c>
      <c r="C41" s="8" t="s">
        <v>72</v>
      </c>
      <c r="D41" s="126" t="s">
        <v>3</v>
      </c>
      <c r="E41" s="92">
        <v>9</v>
      </c>
      <c r="F41" s="126"/>
      <c r="G41" s="68">
        <v>25.85</v>
      </c>
      <c r="H41" s="51">
        <f t="shared" si="0"/>
        <v>0</v>
      </c>
      <c r="I41" s="52">
        <f t="shared" si="1"/>
        <v>0</v>
      </c>
      <c r="J41" s="67"/>
    </row>
    <row r="42" spans="1:12" ht="45.6" hidden="1" customHeight="1">
      <c r="A42" s="50" t="s">
        <v>309</v>
      </c>
      <c r="B42" s="102" t="s">
        <v>95</v>
      </c>
      <c r="C42" s="8" t="s">
        <v>73</v>
      </c>
      <c r="D42" s="127" t="s">
        <v>3</v>
      </c>
      <c r="E42" s="92">
        <v>10</v>
      </c>
      <c r="F42" s="127"/>
      <c r="G42" s="68">
        <v>25.85</v>
      </c>
      <c r="H42" s="51">
        <f t="shared" si="0"/>
        <v>0</v>
      </c>
      <c r="I42" s="52">
        <f t="shared" si="1"/>
        <v>0</v>
      </c>
      <c r="J42" s="67"/>
    </row>
    <row r="43" spans="1:12" ht="45.6" hidden="1" customHeight="1">
      <c r="A43" s="50" t="s">
        <v>310</v>
      </c>
      <c r="B43" s="102" t="s">
        <v>96</v>
      </c>
      <c r="C43" s="8" t="s">
        <v>74</v>
      </c>
      <c r="D43" s="127" t="s">
        <v>3</v>
      </c>
      <c r="E43" s="92">
        <v>10</v>
      </c>
      <c r="F43" s="127"/>
      <c r="G43" s="68">
        <v>25.85</v>
      </c>
      <c r="H43" s="51">
        <f t="shared" si="0"/>
        <v>0</v>
      </c>
      <c r="I43" s="52">
        <f t="shared" si="1"/>
        <v>0</v>
      </c>
      <c r="J43" s="67"/>
    </row>
    <row r="44" spans="1:12" ht="45.6" hidden="1" customHeight="1">
      <c r="A44" s="50" t="s">
        <v>311</v>
      </c>
      <c r="B44" s="102" t="s">
        <v>97</v>
      </c>
      <c r="C44" s="8" t="s">
        <v>75</v>
      </c>
      <c r="D44" s="127" t="s">
        <v>3</v>
      </c>
      <c r="E44" s="92">
        <v>7</v>
      </c>
      <c r="F44" s="127"/>
      <c r="G44" s="68">
        <v>25.85</v>
      </c>
      <c r="H44" s="51">
        <f t="shared" si="0"/>
        <v>0</v>
      </c>
      <c r="I44" s="52">
        <f t="shared" si="1"/>
        <v>0</v>
      </c>
      <c r="J44" s="67"/>
    </row>
    <row r="45" spans="1:12" ht="45.6" hidden="1" customHeight="1">
      <c r="A45" s="50" t="s">
        <v>312</v>
      </c>
      <c r="B45" s="102" t="s">
        <v>98</v>
      </c>
      <c r="C45" s="8" t="s">
        <v>76</v>
      </c>
      <c r="D45" s="126" t="s">
        <v>3</v>
      </c>
      <c r="E45" s="92">
        <v>1</v>
      </c>
      <c r="F45" s="126"/>
      <c r="G45" s="68">
        <v>25.85</v>
      </c>
      <c r="H45" s="51">
        <f t="shared" si="0"/>
        <v>0</v>
      </c>
      <c r="I45" s="52">
        <f t="shared" si="1"/>
        <v>0</v>
      </c>
      <c r="J45" s="67"/>
    </row>
    <row r="46" spans="1:12" ht="45.6" hidden="1" customHeight="1">
      <c r="A46" s="50" t="s">
        <v>313</v>
      </c>
      <c r="B46" s="102" t="s">
        <v>99</v>
      </c>
      <c r="C46" s="8" t="s">
        <v>77</v>
      </c>
      <c r="D46" s="127" t="s">
        <v>3</v>
      </c>
      <c r="E46" s="92">
        <v>12</v>
      </c>
      <c r="F46" s="127"/>
      <c r="G46" s="68">
        <v>25.85</v>
      </c>
      <c r="H46" s="51">
        <f t="shared" si="0"/>
        <v>0</v>
      </c>
      <c r="I46" s="52">
        <f t="shared" si="1"/>
        <v>0</v>
      </c>
      <c r="J46" s="67"/>
    </row>
    <row r="47" spans="1:12" ht="45.6" hidden="1" customHeight="1">
      <c r="A47" s="50" t="s">
        <v>314</v>
      </c>
      <c r="B47" s="102" t="s">
        <v>100</v>
      </c>
      <c r="C47" s="8" t="s">
        <v>78</v>
      </c>
      <c r="D47" s="127" t="s">
        <v>3</v>
      </c>
      <c r="E47" s="92">
        <v>6</v>
      </c>
      <c r="F47" s="127"/>
      <c r="G47" s="68">
        <v>25.85</v>
      </c>
      <c r="H47" s="51">
        <f t="shared" si="0"/>
        <v>0</v>
      </c>
      <c r="I47" s="52">
        <f t="shared" si="1"/>
        <v>0</v>
      </c>
      <c r="J47" s="67"/>
    </row>
    <row r="48" spans="1:12" ht="45.6" hidden="1" customHeight="1">
      <c r="A48" s="50" t="s">
        <v>315</v>
      </c>
      <c r="B48" s="102" t="s">
        <v>101</v>
      </c>
      <c r="C48" s="8" t="s">
        <v>79</v>
      </c>
      <c r="D48" s="127" t="s">
        <v>3</v>
      </c>
      <c r="E48" s="92">
        <v>6</v>
      </c>
      <c r="F48" s="127"/>
      <c r="G48" s="68">
        <v>25.85</v>
      </c>
      <c r="H48" s="51">
        <f t="shared" si="0"/>
        <v>0</v>
      </c>
      <c r="I48" s="52">
        <f t="shared" si="1"/>
        <v>0</v>
      </c>
      <c r="J48" s="67"/>
    </row>
    <row r="49" spans="1:10" ht="45.6" hidden="1" customHeight="1">
      <c r="A49" s="50" t="s">
        <v>316</v>
      </c>
      <c r="B49" s="102" t="s">
        <v>102</v>
      </c>
      <c r="C49" s="8" t="s">
        <v>80</v>
      </c>
      <c r="D49" s="126" t="s">
        <v>3</v>
      </c>
      <c r="E49" s="92">
        <v>7</v>
      </c>
      <c r="F49" s="126"/>
      <c r="G49" s="68">
        <v>25.85</v>
      </c>
      <c r="H49" s="51">
        <f t="shared" ref="H49:H80" si="2">F49*$F$9+F49</f>
        <v>0</v>
      </c>
      <c r="I49" s="52">
        <f t="shared" ref="I49:I80" si="3">H49*E49</f>
        <v>0</v>
      </c>
      <c r="J49" s="67"/>
    </row>
    <row r="50" spans="1:10" ht="45.6" customHeight="1">
      <c r="A50" s="50" t="s">
        <v>317</v>
      </c>
      <c r="B50" s="102" t="s">
        <v>103</v>
      </c>
      <c r="C50" s="8" t="s">
        <v>274</v>
      </c>
      <c r="D50" s="127" t="s">
        <v>3</v>
      </c>
      <c r="E50" s="92">
        <v>6</v>
      </c>
      <c r="F50" s="127">
        <v>22.53</v>
      </c>
      <c r="G50" s="68">
        <v>25.85</v>
      </c>
      <c r="H50" s="51">
        <f t="shared" si="2"/>
        <v>28.354005000000001</v>
      </c>
      <c r="I50" s="52">
        <f t="shared" si="3"/>
        <v>170.12403</v>
      </c>
      <c r="J50" s="67" t="s">
        <v>170</v>
      </c>
    </row>
    <row r="51" spans="1:10" ht="45.6" customHeight="1">
      <c r="A51" s="50" t="s">
        <v>318</v>
      </c>
      <c r="B51" s="102" t="s">
        <v>104</v>
      </c>
      <c r="C51" s="8" t="s">
        <v>172</v>
      </c>
      <c r="D51" s="127" t="s">
        <v>3</v>
      </c>
      <c r="E51" s="92">
        <v>111</v>
      </c>
      <c r="F51" s="127">
        <v>24.98</v>
      </c>
      <c r="G51" s="68">
        <v>25.85</v>
      </c>
      <c r="H51" s="51">
        <f t="shared" si="2"/>
        <v>31.437330000000003</v>
      </c>
      <c r="I51" s="52">
        <f t="shared" si="3"/>
        <v>3489.5436300000001</v>
      </c>
      <c r="J51" s="67" t="s">
        <v>171</v>
      </c>
    </row>
    <row r="52" spans="1:10" ht="45.6" customHeight="1">
      <c r="A52" s="50" t="s">
        <v>319</v>
      </c>
      <c r="B52" s="102" t="s">
        <v>105</v>
      </c>
      <c r="C52" s="8" t="s">
        <v>173</v>
      </c>
      <c r="D52" s="127" t="s">
        <v>3</v>
      </c>
      <c r="E52" s="92">
        <v>24</v>
      </c>
      <c r="F52" s="127">
        <v>16.73</v>
      </c>
      <c r="G52" s="68">
        <v>25.85</v>
      </c>
      <c r="H52" s="51">
        <f t="shared" si="2"/>
        <v>21.054704999999998</v>
      </c>
      <c r="I52" s="52">
        <f t="shared" si="3"/>
        <v>505.31291999999996</v>
      </c>
      <c r="J52" s="67" t="s">
        <v>281</v>
      </c>
    </row>
    <row r="53" spans="1:10" ht="45.6" hidden="1" customHeight="1">
      <c r="A53" s="50" t="s">
        <v>320</v>
      </c>
      <c r="B53" s="102" t="s">
        <v>106</v>
      </c>
      <c r="C53" s="59"/>
      <c r="D53" s="126" t="s">
        <v>3</v>
      </c>
      <c r="E53" s="92">
        <v>33</v>
      </c>
      <c r="F53" s="126"/>
      <c r="G53" s="68">
        <v>25.85</v>
      </c>
      <c r="H53" s="51">
        <f t="shared" si="2"/>
        <v>0</v>
      </c>
      <c r="I53" s="52">
        <f t="shared" si="3"/>
        <v>0</v>
      </c>
      <c r="J53" s="67"/>
    </row>
    <row r="54" spans="1:10" ht="45.6" hidden="1" customHeight="1">
      <c r="A54" s="50" t="s">
        <v>321</v>
      </c>
      <c r="B54" s="102" t="s">
        <v>107</v>
      </c>
      <c r="C54" s="8"/>
      <c r="D54" s="127" t="s">
        <v>3</v>
      </c>
      <c r="E54" s="92">
        <v>24</v>
      </c>
      <c r="F54" s="127"/>
      <c r="G54" s="68">
        <v>25.85</v>
      </c>
      <c r="H54" s="51">
        <f t="shared" si="2"/>
        <v>0</v>
      </c>
      <c r="I54" s="52">
        <f t="shared" si="3"/>
        <v>0</v>
      </c>
      <c r="J54" s="67"/>
    </row>
    <row r="55" spans="1:10" ht="45.6" hidden="1" customHeight="1">
      <c r="A55" s="50" t="s">
        <v>322</v>
      </c>
      <c r="B55" s="102" t="s">
        <v>108</v>
      </c>
      <c r="C55" s="8"/>
      <c r="D55" s="127" t="s">
        <v>3</v>
      </c>
      <c r="E55" s="92">
        <v>30</v>
      </c>
      <c r="F55" s="127"/>
      <c r="G55" s="68">
        <v>25.85</v>
      </c>
      <c r="H55" s="51">
        <f t="shared" si="2"/>
        <v>0</v>
      </c>
      <c r="I55" s="52">
        <f t="shared" si="3"/>
        <v>0</v>
      </c>
      <c r="J55" s="67"/>
    </row>
    <row r="56" spans="1:10" ht="45.6" hidden="1" customHeight="1">
      <c r="A56" s="50" t="s">
        <v>323</v>
      </c>
      <c r="B56" s="102" t="s">
        <v>109</v>
      </c>
      <c r="C56" s="8"/>
      <c r="D56" s="127" t="s">
        <v>3</v>
      </c>
      <c r="E56" s="92">
        <v>48</v>
      </c>
      <c r="F56" s="127"/>
      <c r="G56" s="68">
        <v>25.85</v>
      </c>
      <c r="H56" s="51">
        <f t="shared" si="2"/>
        <v>0</v>
      </c>
      <c r="I56" s="52">
        <f t="shared" si="3"/>
        <v>0</v>
      </c>
      <c r="J56" s="67"/>
    </row>
    <row r="57" spans="1:10" ht="45.6" hidden="1" customHeight="1">
      <c r="A57" s="50" t="s">
        <v>324</v>
      </c>
      <c r="B57" s="102" t="s">
        <v>110</v>
      </c>
      <c r="C57" s="8"/>
      <c r="D57" s="126" t="s">
        <v>3</v>
      </c>
      <c r="E57" s="92">
        <v>6</v>
      </c>
      <c r="F57" s="126"/>
      <c r="G57" s="68">
        <v>25.85</v>
      </c>
      <c r="H57" s="51">
        <f t="shared" si="2"/>
        <v>0</v>
      </c>
      <c r="I57" s="52">
        <f t="shared" si="3"/>
        <v>0</v>
      </c>
      <c r="J57" s="67"/>
    </row>
    <row r="58" spans="1:10" ht="45.6" hidden="1" customHeight="1">
      <c r="A58" s="50" t="s">
        <v>325</v>
      </c>
      <c r="B58" s="102" t="s">
        <v>111</v>
      </c>
      <c r="C58" s="8"/>
      <c r="D58" s="127" t="s">
        <v>3</v>
      </c>
      <c r="E58" s="92">
        <v>3</v>
      </c>
      <c r="F58" s="127"/>
      <c r="G58" s="68">
        <v>25.85</v>
      </c>
      <c r="H58" s="51">
        <f t="shared" si="2"/>
        <v>0</v>
      </c>
      <c r="I58" s="52">
        <f t="shared" si="3"/>
        <v>0</v>
      </c>
      <c r="J58" s="67"/>
    </row>
    <row r="59" spans="1:10" ht="45.6" customHeight="1">
      <c r="A59" s="50" t="s">
        <v>326</v>
      </c>
      <c r="B59" s="102" t="s">
        <v>112</v>
      </c>
      <c r="C59" s="8" t="s">
        <v>174</v>
      </c>
      <c r="D59" s="127" t="s">
        <v>3</v>
      </c>
      <c r="E59" s="92">
        <v>3</v>
      </c>
      <c r="F59" s="127">
        <v>113.43</v>
      </c>
      <c r="G59" s="68">
        <v>25.85</v>
      </c>
      <c r="H59" s="51">
        <f t="shared" si="2"/>
        <v>142.751655</v>
      </c>
      <c r="I59" s="52">
        <f t="shared" si="3"/>
        <v>428.25496499999997</v>
      </c>
      <c r="J59" s="67" t="s">
        <v>175</v>
      </c>
    </row>
    <row r="60" spans="1:10" ht="45.6" customHeight="1">
      <c r="A60" s="50" t="s">
        <v>327</v>
      </c>
      <c r="B60" s="102" t="s">
        <v>113</v>
      </c>
      <c r="C60" s="8" t="s">
        <v>176</v>
      </c>
      <c r="D60" s="127" t="s">
        <v>3</v>
      </c>
      <c r="E60" s="92">
        <v>6</v>
      </c>
      <c r="F60" s="127">
        <v>316.41000000000003</v>
      </c>
      <c r="G60" s="68">
        <v>25.85</v>
      </c>
      <c r="H60" s="51">
        <f t="shared" si="2"/>
        <v>398.20198500000004</v>
      </c>
      <c r="I60" s="52">
        <f t="shared" si="3"/>
        <v>2389.21191</v>
      </c>
      <c r="J60" s="67" t="s">
        <v>275</v>
      </c>
    </row>
    <row r="61" spans="1:10" ht="45.6" customHeight="1">
      <c r="A61" s="50" t="s">
        <v>328</v>
      </c>
      <c r="B61" s="102" t="s">
        <v>114</v>
      </c>
      <c r="C61" s="8" t="s">
        <v>177</v>
      </c>
      <c r="D61" s="126" t="s">
        <v>3</v>
      </c>
      <c r="E61" s="92">
        <v>6</v>
      </c>
      <c r="F61" s="126">
        <v>7.5</v>
      </c>
      <c r="G61" s="68">
        <v>25.85</v>
      </c>
      <c r="H61" s="51">
        <f t="shared" si="2"/>
        <v>9.4387500000000006</v>
      </c>
      <c r="I61" s="52">
        <f t="shared" si="3"/>
        <v>56.632500000000007</v>
      </c>
      <c r="J61" s="67" t="s">
        <v>178</v>
      </c>
    </row>
    <row r="62" spans="1:10" ht="45.6" hidden="1" customHeight="1">
      <c r="A62" s="50" t="s">
        <v>329</v>
      </c>
      <c r="B62" s="102" t="s">
        <v>115</v>
      </c>
      <c r="C62" s="8"/>
      <c r="D62" s="127" t="s">
        <v>3</v>
      </c>
      <c r="E62" s="92">
        <v>32</v>
      </c>
      <c r="F62" s="127"/>
      <c r="G62" s="68">
        <v>25.85</v>
      </c>
      <c r="H62" s="51">
        <f t="shared" si="2"/>
        <v>0</v>
      </c>
      <c r="I62" s="52">
        <f t="shared" si="3"/>
        <v>0</v>
      </c>
      <c r="J62" s="67"/>
    </row>
    <row r="63" spans="1:10" ht="45.6" customHeight="1">
      <c r="A63" s="50" t="s">
        <v>330</v>
      </c>
      <c r="B63" s="131" t="s">
        <v>116</v>
      </c>
      <c r="C63" s="131" t="s">
        <v>273</v>
      </c>
      <c r="D63" s="137" t="s">
        <v>34</v>
      </c>
      <c r="E63" s="133">
        <v>10.678690080000001</v>
      </c>
      <c r="F63" s="137">
        <v>47.27</v>
      </c>
      <c r="G63" s="68">
        <v>25.85</v>
      </c>
      <c r="H63" s="134">
        <f t="shared" si="2"/>
        <v>59.489295000000006</v>
      </c>
      <c r="I63" s="135">
        <f t="shared" si="3"/>
        <v>635.26774438269376</v>
      </c>
      <c r="J63" s="136" t="s">
        <v>58</v>
      </c>
    </row>
    <row r="64" spans="1:10" ht="45.6" hidden="1" customHeight="1">
      <c r="A64" s="50" t="s">
        <v>331</v>
      </c>
      <c r="B64" s="102" t="s">
        <v>117</v>
      </c>
      <c r="C64" s="8"/>
      <c r="D64" s="127" t="s">
        <v>3</v>
      </c>
      <c r="E64" s="92">
        <v>29</v>
      </c>
      <c r="F64" s="127"/>
      <c r="G64" s="68">
        <v>25.85</v>
      </c>
      <c r="H64" s="51">
        <f t="shared" si="2"/>
        <v>0</v>
      </c>
      <c r="I64" s="52">
        <f t="shared" si="3"/>
        <v>0</v>
      </c>
      <c r="J64" s="67"/>
    </row>
    <row r="65" spans="1:10" ht="45.6" customHeight="1">
      <c r="A65" s="50" t="s">
        <v>332</v>
      </c>
      <c r="B65" s="8" t="s">
        <v>118</v>
      </c>
      <c r="C65" s="8" t="s">
        <v>179</v>
      </c>
      <c r="D65" s="126" t="s">
        <v>27</v>
      </c>
      <c r="E65" s="92">
        <v>6</v>
      </c>
      <c r="F65" s="126">
        <v>17.11</v>
      </c>
      <c r="G65" s="68">
        <v>25.85</v>
      </c>
      <c r="H65" s="51">
        <f t="shared" si="2"/>
        <v>21.532934999999998</v>
      </c>
      <c r="I65" s="52">
        <f t="shared" si="3"/>
        <v>129.19761</v>
      </c>
      <c r="J65" s="67" t="s">
        <v>180</v>
      </c>
    </row>
    <row r="66" spans="1:10" ht="45.6" customHeight="1">
      <c r="A66" s="50" t="s">
        <v>333</v>
      </c>
      <c r="B66" s="8" t="s">
        <v>119</v>
      </c>
      <c r="C66" s="8" t="s">
        <v>181</v>
      </c>
      <c r="D66" s="127" t="s">
        <v>27</v>
      </c>
      <c r="E66" s="92">
        <v>10</v>
      </c>
      <c r="F66" s="127">
        <v>24.38</v>
      </c>
      <c r="G66" s="68">
        <v>25.85</v>
      </c>
      <c r="H66" s="51">
        <f t="shared" si="2"/>
        <v>30.682229999999997</v>
      </c>
      <c r="I66" s="52">
        <f t="shared" si="3"/>
        <v>306.82229999999998</v>
      </c>
      <c r="J66" s="67" t="s">
        <v>182</v>
      </c>
    </row>
    <row r="67" spans="1:10" ht="45.6" customHeight="1">
      <c r="A67" s="50" t="s">
        <v>334</v>
      </c>
      <c r="B67" s="8" t="s">
        <v>120</v>
      </c>
      <c r="C67" s="8" t="s">
        <v>183</v>
      </c>
      <c r="D67" s="127" t="s">
        <v>27</v>
      </c>
      <c r="E67" s="92">
        <v>96</v>
      </c>
      <c r="F67" s="127">
        <v>31.3</v>
      </c>
      <c r="G67" s="68">
        <v>25.85</v>
      </c>
      <c r="H67" s="51">
        <f t="shared" si="2"/>
        <v>39.39105</v>
      </c>
      <c r="I67" s="52">
        <f t="shared" si="3"/>
        <v>3781.5407999999998</v>
      </c>
      <c r="J67" s="67" t="s">
        <v>184</v>
      </c>
    </row>
    <row r="68" spans="1:10" ht="45.6" customHeight="1">
      <c r="A68" s="50" t="s">
        <v>335</v>
      </c>
      <c r="B68" s="8" t="s">
        <v>121</v>
      </c>
      <c r="C68" s="8" t="s">
        <v>185</v>
      </c>
      <c r="D68" s="127" t="s">
        <v>34</v>
      </c>
      <c r="E68" s="92">
        <v>10</v>
      </c>
      <c r="F68" s="127">
        <v>27.71</v>
      </c>
      <c r="G68" s="68">
        <v>25.85</v>
      </c>
      <c r="H68" s="51">
        <f t="shared" si="2"/>
        <v>34.873035000000002</v>
      </c>
      <c r="I68" s="52">
        <f t="shared" si="3"/>
        <v>348.73035000000004</v>
      </c>
      <c r="J68" s="67" t="s">
        <v>186</v>
      </c>
    </row>
    <row r="69" spans="1:10" ht="45.6" customHeight="1">
      <c r="A69" s="50" t="s">
        <v>336</v>
      </c>
      <c r="B69" s="131" t="s">
        <v>122</v>
      </c>
      <c r="C69" s="131" t="s">
        <v>187</v>
      </c>
      <c r="D69" s="132" t="s">
        <v>3</v>
      </c>
      <c r="E69" s="133">
        <v>2</v>
      </c>
      <c r="F69" s="137">
        <v>7.97</v>
      </c>
      <c r="G69" s="68">
        <v>25.85</v>
      </c>
      <c r="H69" s="134">
        <f t="shared" si="2"/>
        <v>10.030245000000001</v>
      </c>
      <c r="I69" s="135">
        <f t="shared" si="3"/>
        <v>20.060490000000001</v>
      </c>
      <c r="J69" s="136" t="s">
        <v>188</v>
      </c>
    </row>
    <row r="70" spans="1:10" ht="45.6" customHeight="1">
      <c r="A70" s="50" t="s">
        <v>337</v>
      </c>
      <c r="B70" s="8" t="s">
        <v>123</v>
      </c>
      <c r="C70" s="8" t="s">
        <v>189</v>
      </c>
      <c r="D70" s="127" t="s">
        <v>3</v>
      </c>
      <c r="E70" s="92">
        <v>2</v>
      </c>
      <c r="F70" s="127">
        <v>7.97</v>
      </c>
      <c r="G70" s="68">
        <v>25.85</v>
      </c>
      <c r="H70" s="51">
        <f t="shared" si="2"/>
        <v>10.030245000000001</v>
      </c>
      <c r="I70" s="52">
        <f t="shared" si="3"/>
        <v>20.060490000000001</v>
      </c>
      <c r="J70" s="67" t="s">
        <v>188</v>
      </c>
    </row>
    <row r="71" spans="1:10" ht="45.6" customHeight="1">
      <c r="A71" s="50" t="s">
        <v>338</v>
      </c>
      <c r="B71" s="8" t="s">
        <v>124</v>
      </c>
      <c r="C71" s="8" t="s">
        <v>190</v>
      </c>
      <c r="D71" s="127" t="s">
        <v>3</v>
      </c>
      <c r="E71" s="92">
        <v>2</v>
      </c>
      <c r="F71" s="127">
        <v>7.97</v>
      </c>
      <c r="G71" s="68">
        <v>25.85</v>
      </c>
      <c r="H71" s="51">
        <f t="shared" si="2"/>
        <v>10.030245000000001</v>
      </c>
      <c r="I71" s="52">
        <f t="shared" si="3"/>
        <v>20.060490000000001</v>
      </c>
      <c r="J71" s="67" t="s">
        <v>188</v>
      </c>
    </row>
    <row r="72" spans="1:10" ht="45.6" customHeight="1">
      <c r="A72" s="50" t="s">
        <v>339</v>
      </c>
      <c r="B72" s="8" t="s">
        <v>125</v>
      </c>
      <c r="C72" s="8" t="s">
        <v>191</v>
      </c>
      <c r="D72" s="127" t="s">
        <v>3</v>
      </c>
      <c r="E72" s="92">
        <v>2</v>
      </c>
      <c r="F72" s="127">
        <v>7.97</v>
      </c>
      <c r="G72" s="68">
        <v>25.85</v>
      </c>
      <c r="H72" s="51">
        <f t="shared" si="2"/>
        <v>10.030245000000001</v>
      </c>
      <c r="I72" s="52">
        <f t="shared" si="3"/>
        <v>20.060490000000001</v>
      </c>
      <c r="J72" s="67" t="s">
        <v>188</v>
      </c>
    </row>
    <row r="73" spans="1:10" ht="45.6" customHeight="1">
      <c r="A73" s="50" t="s">
        <v>340</v>
      </c>
      <c r="B73" s="8" t="s">
        <v>126</v>
      </c>
      <c r="C73" s="8" t="s">
        <v>192</v>
      </c>
      <c r="D73" s="126" t="s">
        <v>3</v>
      </c>
      <c r="E73" s="92">
        <v>3</v>
      </c>
      <c r="F73" s="127">
        <v>7.97</v>
      </c>
      <c r="G73" s="68">
        <v>25.85</v>
      </c>
      <c r="H73" s="51">
        <f t="shared" si="2"/>
        <v>10.030245000000001</v>
      </c>
      <c r="I73" s="52">
        <f t="shared" si="3"/>
        <v>30.090735000000002</v>
      </c>
      <c r="J73" s="67" t="s">
        <v>188</v>
      </c>
    </row>
    <row r="74" spans="1:10" ht="45.6" customHeight="1">
      <c r="A74" s="50" t="s">
        <v>341</v>
      </c>
      <c r="B74" s="8" t="s">
        <v>127</v>
      </c>
      <c r="C74" s="8" t="s">
        <v>193</v>
      </c>
      <c r="D74" s="127" t="s">
        <v>3</v>
      </c>
      <c r="E74" s="92">
        <v>15</v>
      </c>
      <c r="F74" s="127">
        <v>19.45</v>
      </c>
      <c r="G74" s="68">
        <v>25.85</v>
      </c>
      <c r="H74" s="51">
        <f t="shared" si="2"/>
        <v>24.477824999999999</v>
      </c>
      <c r="I74" s="52">
        <f t="shared" si="3"/>
        <v>367.16737499999999</v>
      </c>
      <c r="J74" s="67" t="s">
        <v>194</v>
      </c>
    </row>
    <row r="75" spans="1:10" ht="45.6" customHeight="1">
      <c r="A75" s="50" t="s">
        <v>342</v>
      </c>
      <c r="B75" s="102" t="s">
        <v>128</v>
      </c>
      <c r="C75" s="8" t="s">
        <v>195</v>
      </c>
      <c r="D75" s="127" t="s">
        <v>3</v>
      </c>
      <c r="E75" s="92">
        <v>6</v>
      </c>
      <c r="F75" s="127">
        <v>101.86</v>
      </c>
      <c r="G75" s="68">
        <v>25.85</v>
      </c>
      <c r="H75" s="51">
        <f t="shared" si="2"/>
        <v>128.19081</v>
      </c>
      <c r="I75" s="52">
        <f t="shared" si="3"/>
        <v>769.14485999999999</v>
      </c>
      <c r="J75" s="67" t="s">
        <v>196</v>
      </c>
    </row>
    <row r="76" spans="1:10" ht="45.6" customHeight="1">
      <c r="A76" s="50" t="s">
        <v>343</v>
      </c>
      <c r="B76" s="8" t="s">
        <v>129</v>
      </c>
      <c r="C76" s="8" t="s">
        <v>197</v>
      </c>
      <c r="D76" s="127" t="s">
        <v>3</v>
      </c>
      <c r="E76" s="92">
        <v>15</v>
      </c>
      <c r="F76" s="127">
        <v>116.02</v>
      </c>
      <c r="G76" s="68">
        <v>25.85</v>
      </c>
      <c r="H76" s="51">
        <f t="shared" si="2"/>
        <v>146.01116999999999</v>
      </c>
      <c r="I76" s="52">
        <f t="shared" si="3"/>
        <v>2190.1675500000001</v>
      </c>
      <c r="J76" s="67" t="s">
        <v>198</v>
      </c>
    </row>
    <row r="77" spans="1:10" ht="45.6" customHeight="1">
      <c r="A77" s="50" t="s">
        <v>344</v>
      </c>
      <c r="B77" s="8" t="s">
        <v>130</v>
      </c>
      <c r="C77" s="8" t="s">
        <v>227</v>
      </c>
      <c r="D77" s="126" t="s">
        <v>3</v>
      </c>
      <c r="E77" s="92">
        <v>15</v>
      </c>
      <c r="F77" s="126">
        <v>39.61</v>
      </c>
      <c r="G77" s="68">
        <v>25.85</v>
      </c>
      <c r="H77" s="51">
        <f t="shared" si="2"/>
        <v>49.849184999999999</v>
      </c>
      <c r="I77" s="52">
        <f t="shared" si="3"/>
        <v>747.73777499999994</v>
      </c>
      <c r="J77" s="67" t="s">
        <v>201</v>
      </c>
    </row>
    <row r="78" spans="1:10" ht="45.6" customHeight="1">
      <c r="A78" s="50" t="s">
        <v>345</v>
      </c>
      <c r="B78" s="8" t="s">
        <v>131</v>
      </c>
      <c r="C78" s="8" t="s">
        <v>199</v>
      </c>
      <c r="D78" s="127" t="s">
        <v>3</v>
      </c>
      <c r="E78" s="92">
        <v>3</v>
      </c>
      <c r="F78" s="126">
        <v>105</v>
      </c>
      <c r="G78" s="68">
        <v>25.85</v>
      </c>
      <c r="H78" s="51">
        <f t="shared" si="2"/>
        <v>132.14250000000001</v>
      </c>
      <c r="I78" s="52">
        <f t="shared" si="3"/>
        <v>396.42750000000001</v>
      </c>
      <c r="J78" s="67" t="s">
        <v>200</v>
      </c>
    </row>
    <row r="79" spans="1:10" ht="45.6" customHeight="1">
      <c r="A79" s="50" t="s">
        <v>346</v>
      </c>
      <c r="B79" s="8" t="s">
        <v>132</v>
      </c>
      <c r="C79" s="8" t="s">
        <v>202</v>
      </c>
      <c r="D79" s="127" t="s">
        <v>3</v>
      </c>
      <c r="E79" s="92">
        <v>57</v>
      </c>
      <c r="F79" s="127">
        <v>4.99</v>
      </c>
      <c r="G79" s="68">
        <v>25.85</v>
      </c>
      <c r="H79" s="51">
        <f t="shared" si="2"/>
        <v>6.2799150000000008</v>
      </c>
      <c r="I79" s="52">
        <f t="shared" si="3"/>
        <v>357.95515500000005</v>
      </c>
      <c r="J79" s="67" t="s">
        <v>203</v>
      </c>
    </row>
    <row r="80" spans="1:10" ht="45.6" customHeight="1">
      <c r="A80" s="50" t="s">
        <v>347</v>
      </c>
      <c r="B80" s="8" t="s">
        <v>133</v>
      </c>
      <c r="C80" s="8" t="s">
        <v>206</v>
      </c>
      <c r="D80" s="127" t="s">
        <v>3</v>
      </c>
      <c r="E80" s="92">
        <v>7</v>
      </c>
      <c r="F80" s="127">
        <v>14.54</v>
      </c>
      <c r="G80" s="68">
        <v>25.85</v>
      </c>
      <c r="H80" s="51">
        <f t="shared" si="2"/>
        <v>18.298589999999997</v>
      </c>
      <c r="I80" s="52">
        <f t="shared" si="3"/>
        <v>128.09012999999999</v>
      </c>
      <c r="J80" s="67" t="s">
        <v>207</v>
      </c>
    </row>
    <row r="81" spans="1:10" ht="45.6" customHeight="1">
      <c r="A81" s="50" t="s">
        <v>348</v>
      </c>
      <c r="B81" s="8" t="s">
        <v>134</v>
      </c>
      <c r="C81" s="8" t="s">
        <v>204</v>
      </c>
      <c r="D81" s="126" t="s">
        <v>3</v>
      </c>
      <c r="E81" s="92">
        <v>26</v>
      </c>
      <c r="F81" s="126">
        <v>8.7799999999999994</v>
      </c>
      <c r="G81" s="68">
        <v>25.85</v>
      </c>
      <c r="H81" s="51">
        <f t="shared" ref="H81:H116" si="4">F81*$F$9+F81</f>
        <v>11.049629999999999</v>
      </c>
      <c r="I81" s="52">
        <f t="shared" ref="I81:I112" si="5">H81*E81</f>
        <v>287.29037999999997</v>
      </c>
      <c r="J81" s="67" t="s">
        <v>205</v>
      </c>
    </row>
    <row r="82" spans="1:10" ht="45.6" customHeight="1">
      <c r="A82" s="50" t="s">
        <v>349</v>
      </c>
      <c r="B82" s="102" t="s">
        <v>135</v>
      </c>
      <c r="C82" s="8" t="s">
        <v>208</v>
      </c>
      <c r="D82" s="127" t="s">
        <v>3</v>
      </c>
      <c r="E82" s="92">
        <v>15</v>
      </c>
      <c r="F82" s="127">
        <v>5.22</v>
      </c>
      <c r="G82" s="68">
        <v>25.85</v>
      </c>
      <c r="H82" s="51">
        <f t="shared" si="4"/>
        <v>6.5693699999999993</v>
      </c>
      <c r="I82" s="52">
        <f t="shared" si="5"/>
        <v>98.540549999999996</v>
      </c>
      <c r="J82" s="67" t="s">
        <v>209</v>
      </c>
    </row>
    <row r="83" spans="1:10" ht="45.6" customHeight="1">
      <c r="A83" s="50" t="s">
        <v>350</v>
      </c>
      <c r="B83" s="8" t="s">
        <v>136</v>
      </c>
      <c r="C83" s="8" t="s">
        <v>210</v>
      </c>
      <c r="D83" s="127" t="s">
        <v>3</v>
      </c>
      <c r="E83" s="92">
        <v>8</v>
      </c>
      <c r="F83" s="127">
        <v>29.51</v>
      </c>
      <c r="G83" s="68">
        <v>25.85</v>
      </c>
      <c r="H83" s="51">
        <f t="shared" si="4"/>
        <v>37.138335000000005</v>
      </c>
      <c r="I83" s="52">
        <f t="shared" si="5"/>
        <v>297.10668000000004</v>
      </c>
      <c r="J83" s="67" t="s">
        <v>211</v>
      </c>
    </row>
    <row r="84" spans="1:10" ht="45.6" hidden="1" customHeight="1">
      <c r="A84" s="50" t="s">
        <v>351</v>
      </c>
      <c r="B84" s="102" t="s">
        <v>137</v>
      </c>
      <c r="C84" s="59"/>
      <c r="D84" s="127" t="s">
        <v>3</v>
      </c>
      <c r="E84" s="92">
        <v>2</v>
      </c>
      <c r="F84" s="127"/>
      <c r="G84" s="68">
        <v>25.85</v>
      </c>
      <c r="H84" s="51">
        <f t="shared" si="4"/>
        <v>0</v>
      </c>
      <c r="I84" s="52">
        <f t="shared" si="5"/>
        <v>0</v>
      </c>
      <c r="J84" s="67"/>
    </row>
    <row r="85" spans="1:10" ht="45.6" hidden="1" customHeight="1">
      <c r="A85" s="50" t="s">
        <v>352</v>
      </c>
      <c r="B85" s="102" t="s">
        <v>138</v>
      </c>
      <c r="C85" s="8"/>
      <c r="D85" s="126" t="s">
        <v>34</v>
      </c>
      <c r="E85" s="92">
        <v>2</v>
      </c>
      <c r="F85" s="126"/>
      <c r="G85" s="68">
        <v>25.85</v>
      </c>
      <c r="H85" s="51">
        <f t="shared" si="4"/>
        <v>0</v>
      </c>
      <c r="I85" s="52">
        <f t="shared" si="5"/>
        <v>0</v>
      </c>
      <c r="J85" s="67"/>
    </row>
    <row r="86" spans="1:10" ht="45.6" customHeight="1">
      <c r="A86" s="50" t="s">
        <v>353</v>
      </c>
      <c r="B86" s="8" t="s">
        <v>139</v>
      </c>
      <c r="C86" s="8" t="s">
        <v>213</v>
      </c>
      <c r="D86" s="127" t="s">
        <v>3</v>
      </c>
      <c r="E86" s="92">
        <v>1</v>
      </c>
      <c r="F86" s="127">
        <v>9.65</v>
      </c>
      <c r="G86" s="68">
        <v>25.85</v>
      </c>
      <c r="H86" s="51">
        <f t="shared" si="4"/>
        <v>12.144525000000002</v>
      </c>
      <c r="I86" s="52">
        <f t="shared" si="5"/>
        <v>12.144525000000002</v>
      </c>
      <c r="J86" s="67" t="s">
        <v>212</v>
      </c>
    </row>
    <row r="87" spans="1:10" ht="45.6" customHeight="1">
      <c r="A87" s="50" t="s">
        <v>354</v>
      </c>
      <c r="B87" s="8" t="s">
        <v>140</v>
      </c>
      <c r="C87" s="8" t="s">
        <v>215</v>
      </c>
      <c r="D87" s="127" t="s">
        <v>3</v>
      </c>
      <c r="E87" s="92">
        <v>36</v>
      </c>
      <c r="F87" s="127">
        <v>5.79</v>
      </c>
      <c r="G87" s="68">
        <v>25.85</v>
      </c>
      <c r="H87" s="51">
        <f t="shared" si="4"/>
        <v>7.2867150000000001</v>
      </c>
      <c r="I87" s="52">
        <f t="shared" si="5"/>
        <v>262.32173999999998</v>
      </c>
      <c r="J87" s="67" t="s">
        <v>214</v>
      </c>
    </row>
    <row r="88" spans="1:10" ht="45.6" customHeight="1">
      <c r="A88" s="50" t="s">
        <v>355</v>
      </c>
      <c r="B88" s="102" t="s">
        <v>141</v>
      </c>
      <c r="C88" s="8" t="s">
        <v>217</v>
      </c>
      <c r="D88" s="127" t="s">
        <v>3</v>
      </c>
      <c r="E88" s="92">
        <v>13</v>
      </c>
      <c r="F88" s="127">
        <v>8.77</v>
      </c>
      <c r="G88" s="68">
        <v>25.85</v>
      </c>
      <c r="H88" s="51">
        <f t="shared" si="4"/>
        <v>11.037044999999999</v>
      </c>
      <c r="I88" s="52">
        <f t="shared" si="5"/>
        <v>143.481585</v>
      </c>
      <c r="J88" s="67" t="s">
        <v>216</v>
      </c>
    </row>
    <row r="89" spans="1:10" ht="45.6" customHeight="1">
      <c r="A89" s="50" t="s">
        <v>356</v>
      </c>
      <c r="B89" s="102" t="s">
        <v>142</v>
      </c>
      <c r="C89" s="8" t="s">
        <v>213</v>
      </c>
      <c r="D89" s="126" t="s">
        <v>3</v>
      </c>
      <c r="E89" s="92">
        <v>56</v>
      </c>
      <c r="F89" s="126">
        <v>11.65</v>
      </c>
      <c r="G89" s="68">
        <v>25.85</v>
      </c>
      <c r="H89" s="51">
        <f t="shared" si="4"/>
        <v>14.661525000000001</v>
      </c>
      <c r="I89" s="52">
        <f t="shared" si="5"/>
        <v>821.04540000000009</v>
      </c>
      <c r="J89" s="67" t="s">
        <v>218</v>
      </c>
    </row>
    <row r="90" spans="1:10" ht="45.6" customHeight="1">
      <c r="A90" s="50" t="s">
        <v>357</v>
      </c>
      <c r="B90" s="102" t="s">
        <v>143</v>
      </c>
      <c r="C90" s="8" t="s">
        <v>217</v>
      </c>
      <c r="D90" s="127" t="s">
        <v>3</v>
      </c>
      <c r="E90" s="92">
        <v>2</v>
      </c>
      <c r="F90" s="127">
        <v>8.77</v>
      </c>
      <c r="G90" s="68">
        <v>25.85</v>
      </c>
      <c r="H90" s="51">
        <f t="shared" si="4"/>
        <v>11.037044999999999</v>
      </c>
      <c r="I90" s="52">
        <f t="shared" si="5"/>
        <v>22.074089999999998</v>
      </c>
      <c r="J90" s="67" t="s">
        <v>216</v>
      </c>
    </row>
    <row r="91" spans="1:10" ht="45.6" customHeight="1">
      <c r="A91" s="50" t="s">
        <v>358</v>
      </c>
      <c r="B91" s="8" t="s">
        <v>144</v>
      </c>
      <c r="C91" s="8" t="s">
        <v>220</v>
      </c>
      <c r="D91" s="127" t="s">
        <v>3</v>
      </c>
      <c r="E91" s="92">
        <v>3</v>
      </c>
      <c r="F91" s="127">
        <v>9.8000000000000007</v>
      </c>
      <c r="G91" s="68">
        <v>25.85</v>
      </c>
      <c r="H91" s="51">
        <f t="shared" si="4"/>
        <v>12.333300000000001</v>
      </c>
      <c r="I91" s="52">
        <f t="shared" si="5"/>
        <v>36.999900000000004</v>
      </c>
      <c r="J91" s="67" t="s">
        <v>219</v>
      </c>
    </row>
    <row r="92" spans="1:10" ht="45.6" customHeight="1">
      <c r="A92" s="50" t="s">
        <v>359</v>
      </c>
      <c r="B92" s="8" t="s">
        <v>145</v>
      </c>
      <c r="C92" s="8" t="s">
        <v>217</v>
      </c>
      <c r="D92" s="127" t="s">
        <v>3</v>
      </c>
      <c r="E92" s="92">
        <v>2</v>
      </c>
      <c r="F92" s="127">
        <v>8.77</v>
      </c>
      <c r="G92" s="68">
        <v>25.85</v>
      </c>
      <c r="H92" s="51">
        <f t="shared" si="4"/>
        <v>11.037044999999999</v>
      </c>
      <c r="I92" s="52">
        <f t="shared" si="5"/>
        <v>22.074089999999998</v>
      </c>
      <c r="J92" s="67" t="s">
        <v>216</v>
      </c>
    </row>
    <row r="93" spans="1:10" ht="45.6" customHeight="1">
      <c r="A93" s="50" t="s">
        <v>360</v>
      </c>
      <c r="B93" s="102" t="s">
        <v>146</v>
      </c>
      <c r="C93" s="8" t="s">
        <v>222</v>
      </c>
      <c r="D93" s="126" t="s">
        <v>3</v>
      </c>
      <c r="E93" s="92">
        <v>2</v>
      </c>
      <c r="F93" s="126">
        <v>28.26</v>
      </c>
      <c r="G93" s="68">
        <v>25.85</v>
      </c>
      <c r="H93" s="51">
        <f t="shared" si="4"/>
        <v>35.56521</v>
      </c>
      <c r="I93" s="52">
        <f t="shared" si="5"/>
        <v>71.130420000000001</v>
      </c>
      <c r="J93" s="67" t="s">
        <v>221</v>
      </c>
    </row>
    <row r="94" spans="1:10" ht="45.6" customHeight="1">
      <c r="A94" s="50" t="s">
        <v>361</v>
      </c>
      <c r="B94" s="8" t="s">
        <v>147</v>
      </c>
      <c r="C94" s="8" t="s">
        <v>224</v>
      </c>
      <c r="D94" s="127" t="s">
        <v>3</v>
      </c>
      <c r="E94" s="92">
        <v>6</v>
      </c>
      <c r="F94" s="127">
        <v>351.74</v>
      </c>
      <c r="G94" s="68">
        <v>25.85</v>
      </c>
      <c r="H94" s="51">
        <f t="shared" si="4"/>
        <v>442.66479000000004</v>
      </c>
      <c r="I94" s="52">
        <f t="shared" si="5"/>
        <v>2655.9887400000002</v>
      </c>
      <c r="J94" s="67" t="s">
        <v>223</v>
      </c>
    </row>
    <row r="95" spans="1:10" ht="45.6" customHeight="1">
      <c r="A95" s="50" t="s">
        <v>362</v>
      </c>
      <c r="B95" s="8" t="s">
        <v>148</v>
      </c>
      <c r="C95" s="8" t="s">
        <v>226</v>
      </c>
      <c r="D95" s="127" t="s">
        <v>34</v>
      </c>
      <c r="E95" s="92">
        <v>15</v>
      </c>
      <c r="F95" s="127">
        <v>12.3</v>
      </c>
      <c r="G95" s="68">
        <v>25.85</v>
      </c>
      <c r="H95" s="51">
        <f t="shared" si="4"/>
        <v>15.479550000000001</v>
      </c>
      <c r="I95" s="52">
        <f t="shared" si="5"/>
        <v>232.19325000000003</v>
      </c>
      <c r="J95" s="67" t="s">
        <v>225</v>
      </c>
    </row>
    <row r="96" spans="1:10" ht="45.6" customHeight="1">
      <c r="A96" s="50" t="s">
        <v>363</v>
      </c>
      <c r="B96" s="102" t="s">
        <v>149</v>
      </c>
      <c r="C96" s="8" t="s">
        <v>227</v>
      </c>
      <c r="D96" s="127" t="s">
        <v>3</v>
      </c>
      <c r="E96" s="92">
        <v>6</v>
      </c>
      <c r="F96" s="127">
        <v>39.61</v>
      </c>
      <c r="G96" s="68">
        <v>25.85</v>
      </c>
      <c r="H96" s="51">
        <f t="shared" si="4"/>
        <v>49.849184999999999</v>
      </c>
      <c r="I96" s="52">
        <f t="shared" si="5"/>
        <v>299.09510999999998</v>
      </c>
      <c r="J96" s="67" t="s">
        <v>201</v>
      </c>
    </row>
    <row r="97" spans="1:10" ht="45.6" customHeight="1">
      <c r="A97" s="50" t="s">
        <v>364</v>
      </c>
      <c r="B97" s="8" t="s">
        <v>150</v>
      </c>
      <c r="C97" s="8" t="s">
        <v>229</v>
      </c>
      <c r="D97" s="126" t="s">
        <v>3</v>
      </c>
      <c r="E97" s="92">
        <v>18</v>
      </c>
      <c r="F97" s="126">
        <v>17.07</v>
      </c>
      <c r="G97" s="68">
        <v>25.85</v>
      </c>
      <c r="H97" s="51">
        <f t="shared" si="4"/>
        <v>21.482595</v>
      </c>
      <c r="I97" s="52">
        <f t="shared" si="5"/>
        <v>386.68671000000001</v>
      </c>
      <c r="J97" s="67" t="s">
        <v>228</v>
      </c>
    </row>
    <row r="98" spans="1:10" ht="45.6" customHeight="1">
      <c r="A98" s="50" t="s">
        <v>365</v>
      </c>
      <c r="B98" s="8" t="s">
        <v>151</v>
      </c>
      <c r="C98" s="8" t="s">
        <v>231</v>
      </c>
      <c r="D98" s="127" t="s">
        <v>3</v>
      </c>
      <c r="E98" s="92">
        <v>2</v>
      </c>
      <c r="F98" s="127">
        <v>1.1299999999999999</v>
      </c>
      <c r="G98" s="68">
        <v>25.85</v>
      </c>
      <c r="H98" s="51">
        <f t="shared" si="4"/>
        <v>1.422105</v>
      </c>
      <c r="I98" s="52">
        <f t="shared" si="5"/>
        <v>2.8442099999999999</v>
      </c>
      <c r="J98" s="67" t="s">
        <v>230</v>
      </c>
    </row>
    <row r="99" spans="1:10" ht="45.6" customHeight="1">
      <c r="A99" s="50" t="s">
        <v>366</v>
      </c>
      <c r="B99" s="102" t="s">
        <v>152</v>
      </c>
      <c r="C99" s="8" t="s">
        <v>233</v>
      </c>
      <c r="D99" s="127" t="s">
        <v>3</v>
      </c>
      <c r="E99" s="92">
        <v>24</v>
      </c>
      <c r="F99" s="127">
        <v>39.369999999999997</v>
      </c>
      <c r="G99" s="68">
        <v>25.85</v>
      </c>
      <c r="H99" s="51">
        <f t="shared" si="4"/>
        <v>49.547145</v>
      </c>
      <c r="I99" s="52">
        <f t="shared" si="5"/>
        <v>1189.13148</v>
      </c>
      <c r="J99" s="67" t="s">
        <v>232</v>
      </c>
    </row>
    <row r="100" spans="1:10" ht="45.6" customHeight="1">
      <c r="A100" s="50" t="s">
        <v>367</v>
      </c>
      <c r="B100" s="8" t="s">
        <v>153</v>
      </c>
      <c r="C100" s="8" t="s">
        <v>208</v>
      </c>
      <c r="D100" s="127" t="s">
        <v>3</v>
      </c>
      <c r="E100" s="92">
        <v>5</v>
      </c>
      <c r="F100" s="127">
        <v>5.22</v>
      </c>
      <c r="G100" s="68">
        <v>25.85</v>
      </c>
      <c r="H100" s="51">
        <f t="shared" si="4"/>
        <v>6.5693699999999993</v>
      </c>
      <c r="I100" s="52">
        <f t="shared" si="5"/>
        <v>32.846849999999996</v>
      </c>
      <c r="J100" s="67" t="s">
        <v>209</v>
      </c>
    </row>
    <row r="101" spans="1:10" ht="45.6" hidden="1" customHeight="1">
      <c r="A101" s="50" t="s">
        <v>368</v>
      </c>
      <c r="B101" s="102" t="s">
        <v>154</v>
      </c>
      <c r="C101" s="8"/>
      <c r="D101" s="126" t="s">
        <v>3</v>
      </c>
      <c r="E101" s="92">
        <v>3</v>
      </c>
      <c r="F101" s="126"/>
      <c r="G101" s="68">
        <v>25.85</v>
      </c>
      <c r="H101" s="51">
        <f t="shared" si="4"/>
        <v>0</v>
      </c>
      <c r="I101" s="52">
        <f t="shared" si="5"/>
        <v>0</v>
      </c>
      <c r="J101" s="67"/>
    </row>
    <row r="102" spans="1:10" ht="45.6" customHeight="1">
      <c r="A102" s="50" t="s">
        <v>369</v>
      </c>
      <c r="B102" s="8" t="s">
        <v>155</v>
      </c>
      <c r="C102" s="8" t="s">
        <v>177</v>
      </c>
      <c r="D102" s="127" t="s">
        <v>3</v>
      </c>
      <c r="E102" s="92">
        <v>1</v>
      </c>
      <c r="F102" s="127">
        <v>7.5</v>
      </c>
      <c r="G102" s="68">
        <v>25.85</v>
      </c>
      <c r="H102" s="51">
        <f t="shared" si="4"/>
        <v>9.4387500000000006</v>
      </c>
      <c r="I102" s="52">
        <f t="shared" si="5"/>
        <v>9.4387500000000006</v>
      </c>
      <c r="J102" s="67" t="s">
        <v>178</v>
      </c>
    </row>
    <row r="103" spans="1:10" ht="45.6" customHeight="1">
      <c r="A103" s="50" t="s">
        <v>370</v>
      </c>
      <c r="B103" s="8" t="s">
        <v>156</v>
      </c>
      <c r="C103" s="8" t="s">
        <v>235</v>
      </c>
      <c r="D103" s="127" t="s">
        <v>3</v>
      </c>
      <c r="E103" s="92">
        <v>9</v>
      </c>
      <c r="F103" s="127">
        <v>51.92</v>
      </c>
      <c r="G103" s="68">
        <v>25.85</v>
      </c>
      <c r="H103" s="51">
        <f t="shared" si="4"/>
        <v>65.341319999999996</v>
      </c>
      <c r="I103" s="52">
        <f t="shared" si="5"/>
        <v>588.07187999999996</v>
      </c>
      <c r="J103" s="67" t="s">
        <v>234</v>
      </c>
    </row>
    <row r="104" spans="1:10" ht="45.6" customHeight="1">
      <c r="A104" s="50" t="s">
        <v>371</v>
      </c>
      <c r="B104" s="131" t="s">
        <v>157</v>
      </c>
      <c r="C104" s="131" t="s">
        <v>239</v>
      </c>
      <c r="D104" s="137" t="s">
        <v>3</v>
      </c>
      <c r="E104" s="133">
        <v>2</v>
      </c>
      <c r="F104" s="137">
        <v>214.59</v>
      </c>
      <c r="G104" s="68">
        <v>25.85</v>
      </c>
      <c r="H104" s="134">
        <f t="shared" si="4"/>
        <v>270.06151499999999</v>
      </c>
      <c r="I104" s="135">
        <f t="shared" si="5"/>
        <v>540.12302999999997</v>
      </c>
      <c r="J104" s="136" t="s">
        <v>238</v>
      </c>
    </row>
    <row r="105" spans="1:10" ht="45.6" customHeight="1">
      <c r="A105" s="50" t="s">
        <v>372</v>
      </c>
      <c r="B105" s="131" t="s">
        <v>158</v>
      </c>
      <c r="C105" s="131" t="s">
        <v>239</v>
      </c>
      <c r="D105" s="132" t="s">
        <v>3</v>
      </c>
      <c r="E105" s="133">
        <v>2</v>
      </c>
      <c r="F105" s="137">
        <v>214.59</v>
      </c>
      <c r="G105" s="68">
        <v>25.85</v>
      </c>
      <c r="H105" s="134">
        <f t="shared" si="4"/>
        <v>270.06151499999999</v>
      </c>
      <c r="I105" s="135">
        <f t="shared" si="5"/>
        <v>540.12302999999997</v>
      </c>
      <c r="J105" s="136" t="s">
        <v>238</v>
      </c>
    </row>
    <row r="106" spans="1:10" ht="45.6" customHeight="1">
      <c r="A106" s="50" t="s">
        <v>373</v>
      </c>
      <c r="B106" s="8" t="s">
        <v>159</v>
      </c>
      <c r="C106" s="8" t="s">
        <v>253</v>
      </c>
      <c r="D106" s="127" t="s">
        <v>3</v>
      </c>
      <c r="E106" s="92">
        <v>16</v>
      </c>
      <c r="F106" s="127">
        <v>7.87</v>
      </c>
      <c r="G106" s="68">
        <v>25.85</v>
      </c>
      <c r="H106" s="51">
        <f t="shared" si="4"/>
        <v>9.9043950000000009</v>
      </c>
      <c r="I106" s="52">
        <f t="shared" si="5"/>
        <v>158.47032000000002</v>
      </c>
      <c r="J106" s="67" t="s">
        <v>252</v>
      </c>
    </row>
    <row r="107" spans="1:10" ht="45.6" customHeight="1">
      <c r="A107" s="50" t="s">
        <v>374</v>
      </c>
      <c r="B107" s="102" t="s">
        <v>160</v>
      </c>
      <c r="C107" s="8" t="s">
        <v>255</v>
      </c>
      <c r="D107" s="127" t="s">
        <v>3</v>
      </c>
      <c r="E107" s="92">
        <v>0.2</v>
      </c>
      <c r="F107" s="127">
        <v>1152.01</v>
      </c>
      <c r="G107" s="68">
        <v>25.85</v>
      </c>
      <c r="H107" s="51">
        <f t="shared" si="4"/>
        <v>1449.8045849999999</v>
      </c>
      <c r="I107" s="52">
        <f t="shared" si="5"/>
        <v>289.96091699999999</v>
      </c>
      <c r="J107" s="67" t="s">
        <v>254</v>
      </c>
    </row>
    <row r="108" spans="1:10" ht="45.6" hidden="1" customHeight="1">
      <c r="A108" s="50" t="s">
        <v>375</v>
      </c>
      <c r="B108" s="102" t="s">
        <v>161</v>
      </c>
      <c r="C108" s="8"/>
      <c r="D108" s="127" t="s">
        <v>3</v>
      </c>
      <c r="E108" s="92">
        <v>12</v>
      </c>
      <c r="F108" s="127"/>
      <c r="G108" s="68">
        <v>25.85</v>
      </c>
      <c r="H108" s="51">
        <f t="shared" si="4"/>
        <v>0</v>
      </c>
      <c r="I108" s="52">
        <f t="shared" si="5"/>
        <v>0</v>
      </c>
      <c r="J108" s="67"/>
    </row>
    <row r="109" spans="1:10" ht="45.6" customHeight="1">
      <c r="A109" s="50" t="s">
        <v>376</v>
      </c>
      <c r="B109" s="102" t="s">
        <v>162</v>
      </c>
      <c r="C109" s="8" t="s">
        <v>257</v>
      </c>
      <c r="D109" s="126" t="s">
        <v>3</v>
      </c>
      <c r="E109" s="92">
        <v>22</v>
      </c>
      <c r="F109" s="126">
        <v>542.04999999999995</v>
      </c>
      <c r="G109" s="68">
        <v>25.85</v>
      </c>
      <c r="H109" s="51">
        <f t="shared" si="4"/>
        <v>682.16992499999992</v>
      </c>
      <c r="I109" s="52">
        <f t="shared" si="5"/>
        <v>15007.738349999998</v>
      </c>
      <c r="J109" s="67" t="s">
        <v>256</v>
      </c>
    </row>
    <row r="110" spans="1:10" ht="45.6" customHeight="1">
      <c r="A110" s="50" t="s">
        <v>377</v>
      </c>
      <c r="B110" s="8" t="s">
        <v>163</v>
      </c>
      <c r="C110" s="8" t="s">
        <v>262</v>
      </c>
      <c r="D110" s="127" t="s">
        <v>3</v>
      </c>
      <c r="E110" s="92">
        <v>6</v>
      </c>
      <c r="F110" s="127">
        <v>1999.57</v>
      </c>
      <c r="G110" s="68">
        <v>25.85</v>
      </c>
      <c r="H110" s="51">
        <f t="shared" si="4"/>
        <v>2516.4588450000001</v>
      </c>
      <c r="I110" s="52">
        <f t="shared" si="5"/>
        <v>15098.753070000001</v>
      </c>
      <c r="J110" s="67" t="s">
        <v>258</v>
      </c>
    </row>
    <row r="111" spans="1:10" ht="45.6" customHeight="1">
      <c r="A111" s="50" t="s">
        <v>378</v>
      </c>
      <c r="B111" s="102" t="s">
        <v>164</v>
      </c>
      <c r="C111" s="8" t="s">
        <v>263</v>
      </c>
      <c r="D111" s="127" t="s">
        <v>3</v>
      </c>
      <c r="E111" s="92">
        <v>3</v>
      </c>
      <c r="F111" s="127">
        <v>1638.56</v>
      </c>
      <c r="G111" s="68">
        <v>25.85</v>
      </c>
      <c r="H111" s="51">
        <f t="shared" si="4"/>
        <v>2062.1277599999999</v>
      </c>
      <c r="I111" s="52">
        <f t="shared" si="5"/>
        <v>6186.38328</v>
      </c>
      <c r="J111" s="67" t="s">
        <v>259</v>
      </c>
    </row>
    <row r="112" spans="1:10" ht="45.6" customHeight="1">
      <c r="A112" s="50" t="s">
        <v>379</v>
      </c>
      <c r="B112" s="102" t="s">
        <v>165</v>
      </c>
      <c r="C112" s="8" t="s">
        <v>264</v>
      </c>
      <c r="D112" s="127" t="s">
        <v>3</v>
      </c>
      <c r="E112" s="92">
        <v>6</v>
      </c>
      <c r="F112" s="127">
        <v>1836.92</v>
      </c>
      <c r="G112" s="68">
        <v>25.85</v>
      </c>
      <c r="H112" s="51">
        <f t="shared" si="4"/>
        <v>2311.7638200000001</v>
      </c>
      <c r="I112" s="52">
        <f t="shared" si="5"/>
        <v>13870.582920000001</v>
      </c>
      <c r="J112" s="67" t="s">
        <v>260</v>
      </c>
    </row>
    <row r="113" spans="1:10" ht="45.6" customHeight="1">
      <c r="A113" s="50" t="s">
        <v>380</v>
      </c>
      <c r="B113" s="8" t="s">
        <v>166</v>
      </c>
      <c r="C113" s="8" t="s">
        <v>265</v>
      </c>
      <c r="D113" s="126" t="s">
        <v>3</v>
      </c>
      <c r="E113" s="92">
        <v>14</v>
      </c>
      <c r="F113" s="126">
        <v>1491.31</v>
      </c>
      <c r="G113" s="68">
        <v>25.85</v>
      </c>
      <c r="H113" s="51">
        <f t="shared" si="4"/>
        <v>1876.813635</v>
      </c>
      <c r="I113" s="52">
        <f t="shared" ref="I113:I116" si="6">H113*E113</f>
        <v>26275.390889999999</v>
      </c>
      <c r="J113" s="67" t="s">
        <v>261</v>
      </c>
    </row>
    <row r="114" spans="1:10" ht="45.6" customHeight="1">
      <c r="A114" s="50" t="s">
        <v>381</v>
      </c>
      <c r="B114" s="8" t="s">
        <v>167</v>
      </c>
      <c r="C114" s="8" t="s">
        <v>237</v>
      </c>
      <c r="D114" s="127" t="s">
        <v>3</v>
      </c>
      <c r="E114" s="92">
        <v>2</v>
      </c>
      <c r="F114" s="127">
        <v>7084.14</v>
      </c>
      <c r="G114" s="68">
        <v>25.85</v>
      </c>
      <c r="H114" s="51">
        <f t="shared" si="4"/>
        <v>8915.3901900000001</v>
      </c>
      <c r="I114" s="52">
        <f t="shared" si="6"/>
        <v>17830.78038</v>
      </c>
      <c r="J114" s="67" t="s">
        <v>236</v>
      </c>
    </row>
    <row r="115" spans="1:10" ht="45.6" hidden="1" customHeight="1">
      <c r="A115" s="50" t="s">
        <v>382</v>
      </c>
      <c r="B115" s="102" t="s">
        <v>168</v>
      </c>
      <c r="C115" s="8"/>
      <c r="D115" s="127" t="s">
        <v>3</v>
      </c>
      <c r="E115" s="92">
        <v>4</v>
      </c>
      <c r="F115" s="127"/>
      <c r="G115" s="68">
        <v>25.85</v>
      </c>
      <c r="H115" s="51">
        <f t="shared" si="4"/>
        <v>0</v>
      </c>
      <c r="I115" s="52">
        <f t="shared" si="6"/>
        <v>0</v>
      </c>
      <c r="J115" s="67"/>
    </row>
    <row r="116" spans="1:10" ht="45.6" customHeight="1">
      <c r="A116" s="50" t="s">
        <v>383</v>
      </c>
      <c r="B116" s="102" t="s">
        <v>169</v>
      </c>
      <c r="C116" s="8" t="s">
        <v>266</v>
      </c>
      <c r="D116" s="127" t="s">
        <v>3</v>
      </c>
      <c r="E116" s="92">
        <v>24</v>
      </c>
      <c r="F116" s="127">
        <v>43.3</v>
      </c>
      <c r="G116" s="68">
        <v>25.85</v>
      </c>
      <c r="H116" s="51">
        <f t="shared" si="4"/>
        <v>54.493049999999997</v>
      </c>
      <c r="I116" s="52">
        <f t="shared" si="6"/>
        <v>1307.8332</v>
      </c>
      <c r="J116" s="67" t="s">
        <v>277</v>
      </c>
    </row>
    <row r="117" spans="1:10" ht="21.95" customHeight="1">
      <c r="A117" s="53" t="str">
        <f>CONCATENATE("TOTAL DO ITEM ",A16," - ",C16)</f>
        <v>TOTAL DO ITEM 1 - ILUMINAÇÃO PÚBLICA E ELETRIFICAÇÃO</v>
      </c>
      <c r="B117" s="105"/>
      <c r="C117" s="54"/>
      <c r="D117" s="60"/>
      <c r="E117" s="79"/>
      <c r="F117" s="88"/>
      <c r="G117" s="61"/>
      <c r="H117" s="61"/>
      <c r="I117" s="56">
        <f>SUM(I17:I116)</f>
        <v>346005.66462842259</v>
      </c>
      <c r="J117" s="32"/>
    </row>
    <row r="118" spans="1:10" ht="21.95" customHeight="1">
      <c r="A118" s="95"/>
      <c r="B118" s="105"/>
      <c r="C118" s="93"/>
      <c r="D118" s="96"/>
      <c r="E118" s="97"/>
      <c r="F118" s="98"/>
      <c r="G118" s="99"/>
      <c r="H118" s="99"/>
      <c r="I118" s="100"/>
      <c r="J118" s="101"/>
    </row>
    <row r="119" spans="1:10" ht="21.95" customHeight="1">
      <c r="A119" s="95" t="s">
        <v>268</v>
      </c>
      <c r="B119" s="105" t="s">
        <v>269</v>
      </c>
      <c r="C119" s="93" t="s">
        <v>272</v>
      </c>
      <c r="D119" s="96"/>
      <c r="E119" s="97"/>
      <c r="F119" s="98"/>
      <c r="G119" s="99"/>
      <c r="H119" s="99"/>
      <c r="I119" s="100"/>
      <c r="J119" s="101"/>
    </row>
    <row r="120" spans="1:10" ht="21.95" customHeight="1">
      <c r="A120" s="95"/>
      <c r="B120" s="105" t="s">
        <v>270</v>
      </c>
      <c r="C120" s="93" t="s">
        <v>282</v>
      </c>
      <c r="D120" s="96"/>
      <c r="E120" s="97"/>
      <c r="F120" s="98"/>
      <c r="G120" s="99"/>
      <c r="H120" s="99"/>
      <c r="I120" s="100"/>
      <c r="J120" s="101"/>
    </row>
    <row r="121" spans="1:10" ht="21.95" customHeight="1">
      <c r="A121" s="95"/>
      <c r="B121" s="105" t="s">
        <v>271</v>
      </c>
      <c r="C121" s="93" t="s">
        <v>283</v>
      </c>
      <c r="D121" s="96"/>
      <c r="E121" s="97"/>
      <c r="F121" s="98"/>
      <c r="G121" s="99"/>
      <c r="H121" s="99"/>
      <c r="I121" s="100"/>
      <c r="J121" s="101"/>
    </row>
    <row r="122" spans="1:10" ht="21.95" customHeight="1">
      <c r="A122" s="95"/>
      <c r="B122" s="105"/>
      <c r="C122" s="93"/>
      <c r="D122" s="96"/>
      <c r="E122" s="97"/>
      <c r="F122" s="98"/>
      <c r="G122" s="99"/>
      <c r="H122" s="99"/>
      <c r="I122" s="100"/>
      <c r="J122" s="101"/>
    </row>
    <row r="123" spans="1:10" ht="21.95" customHeight="1">
      <c r="A123" s="95"/>
      <c r="B123" s="105"/>
      <c r="C123" s="93"/>
      <c r="D123" s="96"/>
      <c r="E123" s="97"/>
      <c r="F123" s="98"/>
      <c r="G123" s="99"/>
      <c r="H123" s="99"/>
      <c r="I123" s="100"/>
      <c r="J123" s="101"/>
    </row>
    <row r="124" spans="1:10" ht="21.95" customHeight="1">
      <c r="A124" s="95"/>
      <c r="B124" s="105"/>
      <c r="C124" s="93"/>
      <c r="D124" s="96"/>
      <c r="E124" s="97"/>
      <c r="F124" s="98"/>
      <c r="G124" s="99"/>
      <c r="H124" s="99"/>
      <c r="I124" s="100"/>
      <c r="J124" s="101"/>
    </row>
    <row r="125" spans="1:10" ht="21.95" customHeight="1">
      <c r="A125" s="95"/>
      <c r="B125" s="105"/>
      <c r="C125" s="93"/>
      <c r="D125" s="96"/>
      <c r="E125" s="97"/>
      <c r="F125" s="98"/>
      <c r="G125" s="99"/>
      <c r="H125" s="99"/>
      <c r="I125" s="100"/>
      <c r="J125" s="101"/>
    </row>
    <row r="126" spans="1:10" ht="21.95" customHeight="1">
      <c r="A126" s="16" t="s">
        <v>10</v>
      </c>
      <c r="B126" s="107"/>
      <c r="C126" s="15"/>
      <c r="D126" s="17"/>
      <c r="E126" s="80"/>
      <c r="F126" s="89"/>
      <c r="G126" s="18"/>
      <c r="H126" s="18"/>
      <c r="I126" s="139">
        <f>I117</f>
        <v>346005.66462842259</v>
      </c>
      <c r="J126" s="140"/>
    </row>
    <row r="127" spans="1:10" ht="21.95" customHeight="1">
      <c r="A127" s="9"/>
      <c r="B127" s="9"/>
      <c r="C127" s="12"/>
      <c r="D127" s="9"/>
      <c r="E127" s="81"/>
      <c r="F127" s="90"/>
      <c r="G127" s="10"/>
      <c r="H127" s="10"/>
      <c r="I127" s="10"/>
      <c r="J127" s="11"/>
    </row>
    <row r="128" spans="1:10" ht="21.95" customHeight="1">
      <c r="A128" s="148" t="s">
        <v>13</v>
      </c>
      <c r="B128" s="148"/>
      <c r="C128" s="148"/>
      <c r="D128" s="148"/>
      <c r="E128" s="148"/>
      <c r="F128" s="148"/>
      <c r="G128" s="148"/>
      <c r="H128" s="148"/>
      <c r="I128" s="148"/>
      <c r="J128" s="148"/>
    </row>
    <row r="129" spans="1:11" ht="21.95" customHeight="1">
      <c r="A129" s="138" t="s">
        <v>15</v>
      </c>
      <c r="B129" s="138"/>
      <c r="C129" s="138"/>
      <c r="D129" s="138"/>
      <c r="E129" s="138"/>
      <c r="F129" s="138"/>
      <c r="G129" s="138"/>
      <c r="H129" s="138"/>
      <c r="I129" s="138"/>
      <c r="J129" s="138"/>
    </row>
    <row r="130" spans="1:11" ht="21.95" customHeight="1">
      <c r="A130" s="138" t="s">
        <v>16</v>
      </c>
      <c r="B130" s="138"/>
      <c r="C130" s="138"/>
      <c r="D130" s="138"/>
      <c r="E130" s="138"/>
      <c r="F130" s="138"/>
      <c r="G130" s="138"/>
      <c r="H130" s="138"/>
      <c r="I130" s="138"/>
      <c r="J130" s="138"/>
    </row>
    <row r="131" spans="1:11" ht="33.75" customHeight="1">
      <c r="A131" s="138"/>
      <c r="B131" s="138"/>
      <c r="C131" s="138"/>
      <c r="D131" s="138"/>
      <c r="E131" s="138"/>
      <c r="F131" s="138"/>
      <c r="G131" s="138"/>
      <c r="H131" s="138"/>
      <c r="I131" s="138"/>
      <c r="J131" s="138"/>
      <c r="K131" s="4"/>
    </row>
    <row r="132" spans="1:11" ht="23.25" customHeight="1"/>
    <row r="133" spans="1:11" ht="22.5" customHeight="1"/>
    <row r="134" spans="1:11" ht="23.25" customHeight="1"/>
    <row r="135" spans="1:11" ht="23.25" customHeight="1"/>
    <row r="136" spans="1:11" s="4" customFormat="1" ht="24" customHeight="1">
      <c r="A136" s="3"/>
      <c r="B136" s="3"/>
      <c r="C136" s="6"/>
      <c r="D136" s="1"/>
      <c r="E136" s="29"/>
      <c r="F136" s="82"/>
      <c r="G136" s="1"/>
      <c r="H136" s="1"/>
      <c r="I136" s="1"/>
      <c r="J136" s="7"/>
      <c r="K136" s="1"/>
    </row>
  </sheetData>
  <mergeCells count="22">
    <mergeCell ref="C13:C14"/>
    <mergeCell ref="C1:C2"/>
    <mergeCell ref="J5:K5"/>
    <mergeCell ref="J6:K6"/>
    <mergeCell ref="F5:H5"/>
    <mergeCell ref="F7:H7"/>
    <mergeCell ref="A130:J130"/>
    <mergeCell ref="A131:J131"/>
    <mergeCell ref="I126:J126"/>
    <mergeCell ref="D8:H8"/>
    <mergeCell ref="A11:J11"/>
    <mergeCell ref="F9:H9"/>
    <mergeCell ref="A128:J128"/>
    <mergeCell ref="A129:J129"/>
    <mergeCell ref="A13:A14"/>
    <mergeCell ref="J13:J14"/>
    <mergeCell ref="I13:I14"/>
    <mergeCell ref="H13:H14"/>
    <mergeCell ref="G13:G14"/>
    <mergeCell ref="F13:F14"/>
    <mergeCell ref="E13:E14"/>
    <mergeCell ref="D13:D14"/>
  </mergeCells>
  <phoneticPr fontId="55" type="noConversion"/>
  <printOptions horizontalCentered="1"/>
  <pageMargins left="0.51181102362204722" right="0.51181102362204722" top="0.51181102362204722" bottom="0.31496062992125984" header="0.31496062992125984" footer="0.31496062992125984"/>
  <pageSetup paperSize="9" scale="52" fitToHeight="1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7"/>
  <sheetViews>
    <sheetView showGridLines="0" zoomScale="85" zoomScaleNormal="85" workbookViewId="0">
      <selection activeCell="K16" sqref="K16"/>
    </sheetView>
  </sheetViews>
  <sheetFormatPr defaultColWidth="9.140625" defaultRowHeight="21.95" customHeight="1"/>
  <cols>
    <col min="1" max="1" width="7.42578125" style="3" customWidth="1"/>
    <col min="2" max="2" width="28.42578125" style="6" customWidth="1"/>
    <col min="3" max="3" width="16" style="1" customWidth="1"/>
    <col min="4" max="4" width="10.5703125" style="1" customWidth="1"/>
    <col min="5" max="5" width="6.7109375" style="123" customWidth="1"/>
    <col min="6" max="6" width="15.7109375" style="1" customWidth="1"/>
    <col min="7" max="7" width="6.7109375" style="123" customWidth="1"/>
    <col min="8" max="8" width="15.7109375" style="1" customWidth="1"/>
    <col min="9" max="9" width="7.85546875" style="123" customWidth="1"/>
    <col min="10" max="10" width="17.7109375" style="1" customWidth="1"/>
    <col min="11" max="11" width="8.7109375" style="1" customWidth="1"/>
    <col min="12" max="22" width="9.140625" style="1" customWidth="1"/>
    <col min="23" max="16384" width="9.140625" style="1"/>
  </cols>
  <sheetData>
    <row r="1" spans="1:10" ht="21.75" customHeight="1">
      <c r="A1" s="183"/>
      <c r="B1" s="183"/>
      <c r="C1" s="183"/>
      <c r="D1" s="183"/>
      <c r="E1" s="183"/>
      <c r="F1" s="183"/>
      <c r="G1" s="183"/>
      <c r="H1" s="183"/>
      <c r="I1" s="183"/>
      <c r="J1" s="183"/>
    </row>
    <row r="2" spans="1:10" ht="52.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</row>
    <row r="3" spans="1:10" ht="6.75" customHeight="1">
      <c r="A3" s="14"/>
      <c r="B3" s="31"/>
      <c r="C3" s="13"/>
      <c r="D3" s="13"/>
      <c r="E3" s="115"/>
      <c r="F3" s="13"/>
      <c r="G3" s="115"/>
      <c r="H3" s="13"/>
      <c r="I3" s="115"/>
      <c r="J3" s="13"/>
    </row>
    <row r="4" spans="1:10" ht="21.95" customHeight="1">
      <c r="A4" s="144" t="s">
        <v>17</v>
      </c>
      <c r="B4" s="144"/>
      <c r="C4" s="144"/>
      <c r="D4" s="144"/>
      <c r="E4" s="144"/>
      <c r="F4" s="144"/>
      <c r="G4" s="144"/>
      <c r="H4" s="144"/>
      <c r="I4" s="144"/>
      <c r="J4" s="144"/>
    </row>
    <row r="5" spans="1:10" ht="6" customHeight="1" thickBot="1">
      <c r="A5" s="5"/>
      <c r="B5" s="5"/>
      <c r="C5" s="5"/>
      <c r="D5" s="5"/>
      <c r="E5" s="116"/>
      <c r="F5" s="5"/>
      <c r="G5" s="116"/>
      <c r="H5" s="5"/>
      <c r="I5" s="116"/>
      <c r="J5" s="5"/>
    </row>
    <row r="6" spans="1:10" ht="21.95" customHeight="1">
      <c r="A6" s="173" t="s">
        <v>4</v>
      </c>
      <c r="B6" s="175" t="s">
        <v>1</v>
      </c>
      <c r="C6" s="177" t="s">
        <v>6</v>
      </c>
      <c r="D6" s="169" t="s">
        <v>18</v>
      </c>
      <c r="E6" s="171" t="s">
        <v>21</v>
      </c>
      <c r="F6" s="172"/>
      <c r="G6" s="171" t="s">
        <v>22</v>
      </c>
      <c r="H6" s="172"/>
      <c r="I6" s="171" t="s">
        <v>23</v>
      </c>
      <c r="J6" s="172"/>
    </row>
    <row r="7" spans="1:10" ht="21.95" customHeight="1">
      <c r="A7" s="174"/>
      <c r="B7" s="176"/>
      <c r="C7" s="178"/>
      <c r="D7" s="170"/>
      <c r="E7" s="117" t="s">
        <v>19</v>
      </c>
      <c r="F7" s="35" t="s">
        <v>20</v>
      </c>
      <c r="G7" s="117" t="s">
        <v>19</v>
      </c>
      <c r="H7" s="35" t="s">
        <v>20</v>
      </c>
      <c r="I7" s="117" t="s">
        <v>19</v>
      </c>
      <c r="J7" s="35" t="s">
        <v>20</v>
      </c>
    </row>
    <row r="8" spans="1:10" ht="6" customHeight="1">
      <c r="A8" s="37"/>
      <c r="B8" s="2"/>
      <c r="C8" s="33"/>
      <c r="D8" s="33"/>
      <c r="E8" s="118"/>
      <c r="F8" s="34"/>
      <c r="G8" s="118"/>
      <c r="H8" s="34"/>
      <c r="I8" s="118"/>
      <c r="J8" s="34"/>
    </row>
    <row r="9" spans="1:10" ht="30" customHeight="1">
      <c r="A9" s="111">
        <v>1</v>
      </c>
      <c r="B9" s="113" t="str">
        <f>ORÇAMENTO!$C$16</f>
        <v>ILUMINAÇÃO PÚBLICA E ELETRIFICAÇÃO</v>
      </c>
      <c r="C9" s="114">
        <f>ORÇAMENTO!$I$117</f>
        <v>346005.66462842259</v>
      </c>
      <c r="D9" s="112">
        <f t="shared" ref="D9" si="0">C9/$C$10</f>
        <v>1</v>
      </c>
      <c r="E9" s="119">
        <v>0.4</v>
      </c>
      <c r="F9" s="40">
        <f>E9*C9</f>
        <v>138402.26585136904</v>
      </c>
      <c r="G9" s="119">
        <v>0.3</v>
      </c>
      <c r="H9" s="40">
        <f>G9*C9</f>
        <v>103801.69938852677</v>
      </c>
      <c r="I9" s="119">
        <v>0.3</v>
      </c>
      <c r="J9" s="40">
        <f>I9*C9</f>
        <v>103801.69938852677</v>
      </c>
    </row>
    <row r="10" spans="1:10" ht="33.75" customHeight="1">
      <c r="A10" s="36" t="s">
        <v>24</v>
      </c>
      <c r="B10" s="15"/>
      <c r="C10" s="179">
        <f>SUM(C9:C9)</f>
        <v>346005.66462842259</v>
      </c>
      <c r="D10" s="181">
        <f>SUM(D9:D9)</f>
        <v>1</v>
      </c>
      <c r="E10" s="120">
        <f>(SUM(E9:E9))</f>
        <v>0.4</v>
      </c>
      <c r="F10" s="41">
        <f>SUM(F9:F9)</f>
        <v>138402.26585136904</v>
      </c>
      <c r="G10" s="120">
        <f>(SUM(G9:G9))</f>
        <v>0.3</v>
      </c>
      <c r="H10" s="41">
        <f>SUM(H9:H9)</f>
        <v>103801.69938852677</v>
      </c>
      <c r="I10" s="120">
        <f>(SUM(I9:I9))</f>
        <v>0.3</v>
      </c>
      <c r="J10" s="41">
        <f>SUM(J9:J9)</f>
        <v>103801.69938852677</v>
      </c>
    </row>
    <row r="11" spans="1:10" ht="33.75" customHeight="1" thickBot="1">
      <c r="A11" s="38" t="s">
        <v>25</v>
      </c>
      <c r="B11" s="39"/>
      <c r="C11" s="180"/>
      <c r="D11" s="182"/>
      <c r="E11" s="121">
        <f>F11/$C$10</f>
        <v>0.4</v>
      </c>
      <c r="F11" s="42">
        <f>F10</f>
        <v>138402.26585136904</v>
      </c>
      <c r="G11" s="121">
        <f>H11/$C$10</f>
        <v>0.7</v>
      </c>
      <c r="H11" s="43">
        <f>H10+F11</f>
        <v>242203.9652398958</v>
      </c>
      <c r="I11" s="121">
        <f>J11/$C$10</f>
        <v>1</v>
      </c>
      <c r="J11" s="43">
        <f>J10+H11</f>
        <v>346005.66462842259</v>
      </c>
    </row>
    <row r="12" spans="1:10" ht="23.25" customHeight="1">
      <c r="A12" s="9"/>
      <c r="B12" s="12"/>
      <c r="C12" s="9"/>
      <c r="D12" s="9"/>
      <c r="E12" s="122"/>
      <c r="F12" s="10"/>
      <c r="G12" s="124"/>
      <c r="H12" s="10"/>
      <c r="I12" s="184" t="s">
        <v>386</v>
      </c>
      <c r="J12" s="184"/>
    </row>
    <row r="13" spans="1:10" ht="23.25" customHeight="1">
      <c r="A13" s="9"/>
      <c r="B13" s="12"/>
      <c r="C13" s="9"/>
      <c r="D13" s="9"/>
      <c r="E13" s="122"/>
      <c r="F13" s="10"/>
      <c r="G13" s="124"/>
      <c r="H13" s="10"/>
      <c r="I13" s="124"/>
      <c r="J13" s="10"/>
    </row>
    <row r="14" spans="1:10" ht="23.25" customHeight="1">
      <c r="A14" s="9"/>
      <c r="B14" s="12"/>
      <c r="C14" s="9"/>
      <c r="D14" s="9" t="s">
        <v>384</v>
      </c>
      <c r="E14" s="122"/>
      <c r="F14" s="10"/>
      <c r="G14" s="124"/>
      <c r="H14" s="10"/>
      <c r="I14" s="124"/>
      <c r="J14" s="10"/>
    </row>
    <row r="15" spans="1:10" ht="23.25" customHeight="1">
      <c r="A15" s="138" t="s">
        <v>15</v>
      </c>
      <c r="B15" s="138"/>
      <c r="C15" s="138"/>
      <c r="D15" s="138"/>
      <c r="E15" s="138"/>
      <c r="F15" s="138"/>
      <c r="G15" s="138"/>
      <c r="H15" s="138"/>
      <c r="I15" s="138"/>
      <c r="J15" s="138"/>
    </row>
    <row r="16" spans="1:10" ht="23.25" customHeight="1">
      <c r="A16" s="138" t="s">
        <v>16</v>
      </c>
      <c r="B16" s="138"/>
      <c r="C16" s="138"/>
      <c r="D16" s="138"/>
      <c r="E16" s="138"/>
      <c r="F16" s="138"/>
      <c r="G16" s="138"/>
      <c r="H16" s="138"/>
      <c r="I16" s="138"/>
      <c r="J16" s="138"/>
    </row>
    <row r="17" spans="1:10" s="4" customFormat="1" ht="24" customHeight="1">
      <c r="A17" s="138"/>
      <c r="B17" s="138"/>
      <c r="C17" s="138"/>
      <c r="D17" s="138"/>
      <c r="E17" s="138"/>
      <c r="F17" s="138"/>
      <c r="G17" s="138"/>
      <c r="H17" s="138"/>
      <c r="I17" s="125"/>
      <c r="J17" s="30"/>
    </row>
  </sheetData>
  <mergeCells count="15">
    <mergeCell ref="A1:J2"/>
    <mergeCell ref="A4:J4"/>
    <mergeCell ref="I12:J12"/>
    <mergeCell ref="A17:H17"/>
    <mergeCell ref="D6:D7"/>
    <mergeCell ref="E6:F6"/>
    <mergeCell ref="G6:H6"/>
    <mergeCell ref="A6:A7"/>
    <mergeCell ref="B6:B7"/>
    <mergeCell ref="C6:C7"/>
    <mergeCell ref="C10:C11"/>
    <mergeCell ref="D10:D11"/>
    <mergeCell ref="A15:J15"/>
    <mergeCell ref="A16:J16"/>
    <mergeCell ref="I6:J6"/>
  </mergeCells>
  <printOptions horizontalCentered="1"/>
  <pageMargins left="0.31496062992125984" right="0.31496062992125984" top="0.51181102362204722" bottom="0.31496062992125984" header="0.31496062992125984" footer="0.31496062992125984"/>
  <pageSetup paperSize="9" scale="70" fitToHeight="10" orientation="landscape" r:id="rId1"/>
  <headerFooter alignWithMargins="0"/>
  <ignoredErrors>
    <ignoredError sqref="E11:J1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ORÇAMENTO</vt:lpstr>
      <vt:lpstr>CRONOGRAMA</vt:lpstr>
      <vt:lpstr>CRONOGRAMA!Area_de_impressao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Engenharia</cp:lastModifiedBy>
  <cp:lastPrinted>2022-12-26T15:39:05Z</cp:lastPrinted>
  <dcterms:created xsi:type="dcterms:W3CDTF">2015-02-25T13:52:55Z</dcterms:created>
  <dcterms:modified xsi:type="dcterms:W3CDTF">2022-12-29T10:57:10Z</dcterms:modified>
</cp:coreProperties>
</file>